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https://guimard.sharepoint.com/sites/BES/DOKO Raamovereenkomsten/school en kantoorbenodigdheden 2021-2025/10 Uitvoering/Nieuwe prijzen vanaf novenmber 2022/"/>
    </mc:Choice>
  </mc:AlternateContent>
  <xr:revisionPtr revIDLastSave="0" documentId="8_{1AD19459-6A64-4027-A71E-7334BE243A2F}" xr6:coauthVersionLast="47" xr6:coauthVersionMax="47" xr10:uidLastSave="{00000000-0000-0000-0000-000000000000}"/>
  <bookViews>
    <workbookView xWindow="-120" yWindow="-120" windowWidth="20730" windowHeight="11160" xr2:uid="{00000000-000D-0000-FFFF-FFFF00000000}"/>
  </bookViews>
  <sheets>
    <sheet name="Kernassortiment" sheetId="1" r:id="rId1"/>
    <sheet name="Blad1" sheetId="2" r:id="rId2"/>
  </sheets>
  <externalReferences>
    <externalReference r:id="rId3"/>
  </externalReferences>
  <definedNames>
    <definedName name="_xlnm._FilterDatabase" localSheetId="0" hidden="1">Kernassortiment!$A$10:$O$145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2" l="1"/>
  <c r="C3" i="2"/>
  <c r="C4" i="2"/>
  <c r="C5" i="2"/>
  <c r="C6" i="2"/>
  <c r="C7" i="2"/>
  <c r="C8" i="2"/>
  <c r="C9" i="2"/>
  <c r="C10" i="2"/>
  <c r="C11" i="2"/>
  <c r="C12" i="2"/>
  <c r="C13" i="2"/>
  <c r="C14" i="2"/>
  <c r="C15" i="2"/>
  <c r="C16" i="2"/>
  <c r="C17" i="2"/>
  <c r="C18" i="2"/>
  <c r="C19" i="2"/>
  <c r="C20" i="2"/>
  <c r="C21" i="2"/>
  <c r="C22" i="2"/>
  <c r="C23" i="2"/>
  <c r="C24" i="2"/>
  <c r="C1" i="2"/>
  <c r="N48" i="1"/>
  <c r="I115" i="1"/>
  <c r="I45" i="1"/>
  <c r="N71" i="1" l="1"/>
  <c r="I71" i="1" l="1"/>
  <c r="I48" i="1"/>
  <c r="O48" i="1" s="1"/>
  <c r="I33" i="1"/>
  <c r="N33" i="1"/>
  <c r="I32" i="1"/>
  <c r="N32" i="1"/>
  <c r="I35" i="1"/>
  <c r="N35" i="1"/>
  <c r="I34" i="1"/>
  <c r="N34" i="1"/>
  <c r="N22" i="1"/>
  <c r="I22" i="1"/>
  <c r="D12" i="1"/>
  <c r="D132" i="1"/>
  <c r="D11" i="1"/>
  <c r="D129" i="1"/>
  <c r="O71" i="1" l="1"/>
  <c r="O32" i="1"/>
  <c r="O33" i="1"/>
  <c r="O35" i="1"/>
  <c r="O34" i="1"/>
  <c r="O22" i="1"/>
  <c r="D142" i="1"/>
  <c r="I142" i="1" s="1"/>
  <c r="D55" i="1" l="1"/>
  <c r="D41" i="1"/>
  <c r="I41" i="1" s="1"/>
  <c r="D43" i="1"/>
  <c r="D42" i="1"/>
  <c r="D44" i="1"/>
  <c r="D105" i="1"/>
  <c r="I105" i="1" s="1"/>
  <c r="D72" i="1"/>
  <c r="I72" i="1" s="1"/>
  <c r="I78" i="1"/>
  <c r="N78" i="1"/>
  <c r="I15" i="1"/>
  <c r="N15" i="1"/>
  <c r="D88" i="1"/>
  <c r="D87" i="1"/>
  <c r="D89" i="1"/>
  <c r="D130" i="1"/>
  <c r="O78" i="1" l="1"/>
  <c r="O15" i="1"/>
  <c r="N128" i="1"/>
  <c r="N126" i="1"/>
  <c r="N131" i="1"/>
  <c r="N125" i="1"/>
  <c r="N129" i="1"/>
  <c r="N124" i="1"/>
  <c r="N19" i="1"/>
  <c r="N23" i="1"/>
  <c r="N134" i="1"/>
  <c r="N137" i="1"/>
  <c r="N41" i="1"/>
  <c r="N127" i="1"/>
  <c r="N44" i="1"/>
  <c r="N28" i="1"/>
  <c r="N132" i="1"/>
  <c r="N16" i="1"/>
  <c r="N100" i="1"/>
  <c r="N96" i="1"/>
  <c r="N25" i="1"/>
  <c r="N97" i="1"/>
  <c r="N95" i="1"/>
  <c r="N12" i="1"/>
  <c r="N42" i="1"/>
  <c r="N79" i="1"/>
  <c r="N89" i="1"/>
  <c r="N43" i="1"/>
  <c r="N70" i="1"/>
  <c r="N140" i="1"/>
  <c r="N72" i="1"/>
  <c r="N118" i="1"/>
  <c r="N74" i="1"/>
  <c r="N18" i="1"/>
  <c r="N26" i="1"/>
  <c r="N51" i="1"/>
  <c r="N112" i="1"/>
  <c r="N136" i="1"/>
  <c r="N87" i="1"/>
  <c r="N31" i="1"/>
  <c r="N17" i="1"/>
  <c r="N29" i="1"/>
  <c r="N24" i="1"/>
  <c r="N105" i="1"/>
  <c r="N117" i="1"/>
  <c r="N30" i="1"/>
  <c r="N55" i="1"/>
  <c r="N143" i="1"/>
  <c r="N94" i="1"/>
  <c r="N109" i="1"/>
  <c r="N122" i="1"/>
  <c r="N67" i="1"/>
  <c r="N21" i="1"/>
  <c r="N49" i="1"/>
  <c r="N138" i="1"/>
  <c r="N88" i="1"/>
  <c r="N38" i="1"/>
  <c r="N66" i="1"/>
  <c r="N27" i="1"/>
  <c r="N11" i="1"/>
  <c r="N20" i="1"/>
  <c r="N65" i="1"/>
  <c r="N37" i="1"/>
  <c r="N142" i="1"/>
  <c r="N36" i="1"/>
  <c r="N64" i="1"/>
  <c r="N63" i="1"/>
  <c r="N130" i="1"/>
  <c r="N54" i="1"/>
  <c r="N50" i="1"/>
  <c r="N141" i="1"/>
  <c r="N113" i="1"/>
  <c r="N13" i="1"/>
  <c r="N123" i="1"/>
  <c r="N139" i="1"/>
  <c r="N106" i="1"/>
  <c r="N101" i="1"/>
  <c r="N115" i="1"/>
  <c r="N110" i="1"/>
  <c r="N80" i="1"/>
  <c r="N62" i="1"/>
  <c r="N39" i="1"/>
  <c r="N119" i="1"/>
  <c r="N92" i="1"/>
  <c r="N56" i="1"/>
  <c r="N104" i="1"/>
  <c r="N98" i="1"/>
  <c r="N75" i="1"/>
  <c r="N120" i="1"/>
  <c r="N114" i="1"/>
  <c r="N53" i="1"/>
  <c r="N103" i="1"/>
  <c r="N40" i="1"/>
  <c r="N47" i="1"/>
  <c r="N144" i="1"/>
  <c r="N121" i="1"/>
  <c r="N108" i="1"/>
  <c r="N116" i="1"/>
  <c r="N93" i="1"/>
  <c r="N86" i="1"/>
  <c r="N52" i="1"/>
  <c r="N102" i="1"/>
  <c r="N46" i="1"/>
  <c r="N68" i="1"/>
  <c r="N90" i="1"/>
  <c r="N58" i="1"/>
  <c r="N111" i="1"/>
  <c r="N61" i="1"/>
  <c r="N107" i="1"/>
  <c r="N14" i="1"/>
  <c r="N59" i="1"/>
  <c r="N73" i="1"/>
  <c r="N99" i="1"/>
  <c r="N82" i="1"/>
  <c r="N76" i="1"/>
  <c r="N57" i="1"/>
  <c r="N45" i="1"/>
  <c r="N60" i="1"/>
  <c r="N135" i="1"/>
  <c r="N69" i="1"/>
  <c r="N81" i="1"/>
  <c r="N91" i="1"/>
  <c r="N84" i="1"/>
  <c r="N83" i="1"/>
  <c r="N133" i="1"/>
  <c r="N85" i="1"/>
  <c r="N77" i="1"/>
  <c r="I128" i="1"/>
  <c r="I126" i="1"/>
  <c r="I131" i="1"/>
  <c r="I125" i="1"/>
  <c r="I129" i="1"/>
  <c r="I124" i="1"/>
  <c r="I19" i="1"/>
  <c r="I23" i="1"/>
  <c r="I134" i="1"/>
  <c r="I137" i="1"/>
  <c r="I127" i="1"/>
  <c r="I44" i="1"/>
  <c r="I28" i="1"/>
  <c r="I132" i="1"/>
  <c r="I16" i="1"/>
  <c r="I100" i="1"/>
  <c r="I96" i="1"/>
  <c r="I25" i="1"/>
  <c r="I97" i="1"/>
  <c r="I95" i="1"/>
  <c r="I12" i="1"/>
  <c r="I42" i="1"/>
  <c r="I79" i="1"/>
  <c r="I89" i="1"/>
  <c r="I43" i="1"/>
  <c r="I70" i="1"/>
  <c r="I140" i="1"/>
  <c r="I118" i="1"/>
  <c r="I74" i="1"/>
  <c r="I18" i="1"/>
  <c r="I26" i="1"/>
  <c r="I51" i="1"/>
  <c r="I112" i="1"/>
  <c r="I136" i="1"/>
  <c r="I87" i="1"/>
  <c r="I31" i="1"/>
  <c r="I17" i="1"/>
  <c r="I29" i="1"/>
  <c r="I24" i="1"/>
  <c r="I117" i="1"/>
  <c r="I30" i="1"/>
  <c r="I55" i="1"/>
  <c r="I143" i="1"/>
  <c r="I94" i="1"/>
  <c r="I109" i="1"/>
  <c r="I122" i="1"/>
  <c r="I67" i="1"/>
  <c r="I21" i="1"/>
  <c r="I49" i="1"/>
  <c r="I138" i="1"/>
  <c r="I88" i="1"/>
  <c r="I38" i="1"/>
  <c r="I66" i="1"/>
  <c r="I27" i="1"/>
  <c r="I11" i="1"/>
  <c r="I20" i="1"/>
  <c r="I65" i="1"/>
  <c r="I37" i="1"/>
  <c r="I36" i="1"/>
  <c r="I64" i="1"/>
  <c r="I63" i="1"/>
  <c r="I130" i="1"/>
  <c r="I54" i="1"/>
  <c r="I50" i="1"/>
  <c r="I141" i="1"/>
  <c r="I113" i="1"/>
  <c r="I13" i="1"/>
  <c r="I123" i="1"/>
  <c r="I139" i="1"/>
  <c r="I106" i="1"/>
  <c r="I101" i="1"/>
  <c r="I110" i="1"/>
  <c r="I80" i="1"/>
  <c r="I62" i="1"/>
  <c r="I39" i="1"/>
  <c r="I119" i="1"/>
  <c r="I92" i="1"/>
  <c r="I56" i="1"/>
  <c r="I104" i="1"/>
  <c r="I98" i="1"/>
  <c r="I75" i="1"/>
  <c r="I120" i="1"/>
  <c r="I114" i="1"/>
  <c r="I53" i="1"/>
  <c r="I103" i="1"/>
  <c r="I40" i="1"/>
  <c r="I47" i="1"/>
  <c r="I144" i="1"/>
  <c r="I121" i="1"/>
  <c r="I108" i="1"/>
  <c r="I116" i="1"/>
  <c r="I93" i="1"/>
  <c r="I86" i="1"/>
  <c r="I52" i="1"/>
  <c r="I102" i="1"/>
  <c r="I46" i="1"/>
  <c r="I68" i="1"/>
  <c r="I90" i="1"/>
  <c r="I58" i="1"/>
  <c r="I111" i="1"/>
  <c r="I61" i="1"/>
  <c r="I107" i="1"/>
  <c r="I14" i="1"/>
  <c r="I59" i="1"/>
  <c r="I73" i="1"/>
  <c r="I99" i="1"/>
  <c r="I82" i="1"/>
  <c r="I76" i="1"/>
  <c r="I57" i="1"/>
  <c r="I60" i="1"/>
  <c r="I135" i="1"/>
  <c r="I69" i="1"/>
  <c r="I81" i="1"/>
  <c r="I91" i="1"/>
  <c r="I84" i="1"/>
  <c r="I83" i="1"/>
  <c r="I133" i="1"/>
  <c r="I85" i="1"/>
  <c r="I77" i="1"/>
  <c r="O129" i="1" l="1"/>
  <c r="O91" i="1"/>
  <c r="O76" i="1"/>
  <c r="O61" i="1"/>
  <c r="O90" i="1"/>
  <c r="O108" i="1"/>
  <c r="O53" i="1"/>
  <c r="O98" i="1"/>
  <c r="O62" i="1"/>
  <c r="O13" i="1"/>
  <c r="O36" i="1"/>
  <c r="O27" i="1"/>
  <c r="O21" i="1"/>
  <c r="O24" i="1"/>
  <c r="O26" i="1"/>
  <c r="O43" i="1"/>
  <c r="O25" i="1"/>
  <c r="O127" i="1"/>
  <c r="O81" i="1"/>
  <c r="O82" i="1"/>
  <c r="O68" i="1"/>
  <c r="O121" i="1"/>
  <c r="O114" i="1"/>
  <c r="O104" i="1"/>
  <c r="O80" i="1"/>
  <c r="O113" i="1"/>
  <c r="O66" i="1"/>
  <c r="O67" i="1"/>
  <c r="O55" i="1"/>
  <c r="O29" i="1"/>
  <c r="O18" i="1"/>
  <c r="O89" i="1"/>
  <c r="O96" i="1"/>
  <c r="O41" i="1"/>
  <c r="O77" i="1"/>
  <c r="O69" i="1"/>
  <c r="O99" i="1"/>
  <c r="O46" i="1"/>
  <c r="O144" i="1"/>
  <c r="O110" i="1"/>
  <c r="O141" i="1"/>
  <c r="O142" i="1"/>
  <c r="O17" i="1"/>
  <c r="O79" i="1"/>
  <c r="O100" i="1"/>
  <c r="O137" i="1"/>
  <c r="O83" i="1"/>
  <c r="O45" i="1"/>
  <c r="O107" i="1"/>
  <c r="O58" i="1"/>
  <c r="O93" i="1"/>
  <c r="O103" i="1"/>
  <c r="O75" i="1"/>
  <c r="O119" i="1"/>
  <c r="O139" i="1"/>
  <c r="O63" i="1"/>
  <c r="O20" i="1"/>
  <c r="O49" i="1"/>
  <c r="O143" i="1"/>
  <c r="O105" i="1"/>
  <c r="O112" i="1"/>
  <c r="O140" i="1"/>
  <c r="O95" i="1"/>
  <c r="O28" i="1"/>
  <c r="O124" i="1"/>
  <c r="O131" i="1"/>
  <c r="O126" i="1"/>
  <c r="O84" i="1"/>
  <c r="O57" i="1"/>
  <c r="O116" i="1"/>
  <c r="O39" i="1"/>
  <c r="O123" i="1"/>
  <c r="O64" i="1"/>
  <c r="O11" i="1"/>
  <c r="O51" i="1"/>
  <c r="O70" i="1"/>
  <c r="O97" i="1"/>
  <c r="O44" i="1"/>
  <c r="O85" i="1"/>
  <c r="O135" i="1"/>
  <c r="O73" i="1"/>
  <c r="O102" i="1"/>
  <c r="O47" i="1"/>
  <c r="O120" i="1"/>
  <c r="O56" i="1"/>
  <c r="O115" i="1"/>
  <c r="O50" i="1"/>
  <c r="O37" i="1"/>
  <c r="O38" i="1"/>
  <c r="O122" i="1"/>
  <c r="O31" i="1"/>
  <c r="O74" i="1"/>
  <c r="O42" i="1"/>
  <c r="O134" i="1"/>
  <c r="O128" i="1"/>
  <c r="O60" i="1"/>
  <c r="O59" i="1"/>
  <c r="O52" i="1"/>
  <c r="O101" i="1"/>
  <c r="O54" i="1"/>
  <c r="O65" i="1"/>
  <c r="O88" i="1"/>
  <c r="O109" i="1"/>
  <c r="O30" i="1"/>
  <c r="O87" i="1"/>
  <c r="O118" i="1"/>
  <c r="O12" i="1"/>
  <c r="O16" i="1"/>
  <c r="O23" i="1"/>
  <c r="O133" i="1"/>
  <c r="O14" i="1"/>
  <c r="O111" i="1"/>
  <c r="O86" i="1"/>
  <c r="O40" i="1"/>
  <c r="O92" i="1"/>
  <c r="O106" i="1"/>
  <c r="O130" i="1"/>
  <c r="O138" i="1"/>
  <c r="O94" i="1"/>
  <c r="O117" i="1"/>
  <c r="O136" i="1"/>
  <c r="O72" i="1"/>
  <c r="O132" i="1"/>
  <c r="O19" i="1"/>
  <c r="O125" i="1"/>
  <c r="O145" i="1" l="1"/>
</calcChain>
</file>

<file path=xl/sharedStrings.xml><?xml version="1.0" encoding="utf-8"?>
<sst xmlns="http://schemas.openxmlformats.org/spreadsheetml/2006/main" count="717" uniqueCount="325">
  <si>
    <t>Totaal</t>
  </si>
  <si>
    <t>Totaalprijs Kernassortiment</t>
  </si>
  <si>
    <t>Omschrijving huidige artikel</t>
  </si>
  <si>
    <t>Omschrijving artikel Inschrijver</t>
  </si>
  <si>
    <t>Eenheid Inschrijver</t>
  </si>
  <si>
    <t>Prijs (excl. BTW)*</t>
  </si>
  <si>
    <t>Kortingspercentage</t>
  </si>
  <si>
    <t>Catalogusprijs (Excl. BTW)</t>
  </si>
  <si>
    <t>Huidige leverancier</t>
  </si>
  <si>
    <t>Stuks/eenheid</t>
  </si>
  <si>
    <t>Inventaris Kernassortiment</t>
  </si>
  <si>
    <t>EH</t>
  </si>
  <si>
    <t>RM500 NEW FUTURE PREMIUM PAP A4 80G</t>
  </si>
  <si>
    <t>RM500 NEW FUTURE MULTI PAP A4 80G</t>
  </si>
  <si>
    <t>RM500 DISCOVERY PAPIER A4 75G</t>
  </si>
  <si>
    <t>RM500 TARGET CORPORATE PAPIER A4 80G</t>
  </si>
  <si>
    <t>ARTLINE 70N PERM MARKER 1,5MM ZWART</t>
  </si>
  <si>
    <t>PENSEEL NR.12 PLAT KORTE STEEL</t>
  </si>
  <si>
    <t>PENSEEL NR.24 PLAT KORTE STEEL</t>
  </si>
  <si>
    <t>PENSEEL NR.16 PLAT KORTE STEEL</t>
  </si>
  <si>
    <t>DYMO 45013 D1-LINT 12MM ZWART/WIT</t>
  </si>
  <si>
    <t>PENSEEL NR.18 PLAT KORTE STEEL</t>
  </si>
  <si>
    <t>PK4+1 GRATIS PRITT PLAKSTIFT 43G</t>
  </si>
  <si>
    <t>GEODRIEHOEK 14CM</t>
  </si>
  <si>
    <t>BIC CRISTAL BALPEN DOP MEDIUM GROEN</t>
  </si>
  <si>
    <t>BIC VALUE PACK 90+10 GRAT BIC M10 MED BL</t>
  </si>
  <si>
    <t>DS12 BIC KIDS TROPICOLORS KLEURPOTLODEN</t>
  </si>
  <si>
    <t>DS5000 BOSTITCH NIETJES B8RC</t>
  </si>
  <si>
    <t>PENSEEL NR.8 PLAT KORTE STEEL</t>
  </si>
  <si>
    <t>AURORA SCHRIJFBLOK A4 GELIJND</t>
  </si>
  <si>
    <t>PK250 AURORA TEKENPAPIER WIT - 120G A4</t>
  </si>
  <si>
    <t>BIC CRISTAL BALPEN DOP MEDIUM BLAUW</t>
  </si>
  <si>
    <t>PENSEEL NR.6 ROND GEVERNISTE STEEL</t>
  </si>
  <si>
    <t>PENSEEL NR.6 PLAT KORTE STEEL</t>
  </si>
  <si>
    <t>PENSEEL NR.14 PLAT KORTE STEEL</t>
  </si>
  <si>
    <t>PENSEEL NR.12 ROND GEVERNISTE STEEL</t>
  </si>
  <si>
    <t>BIC M10 BALPEN MEDIUM PUNT ROOD</t>
  </si>
  <si>
    <t>PENSEEL NR.10 PLAT KORTE STEEL</t>
  </si>
  <si>
    <t>PK20 ENERGIZER ALKALINE MAX PLUS AA</t>
  </si>
  <si>
    <t>BOSTITCH B8 NIETMACHINE ZWART</t>
  </si>
  <si>
    <t>CREALL BASIC PLAKKAATVERF 1L WIT</t>
  </si>
  <si>
    <t>PUNTENSLIJPER DUBBEL MET OPVANGBAK</t>
  </si>
  <si>
    <t>AURORA SCHRIJFBLOK RECYC A4 4X8</t>
  </si>
  <si>
    <t>ARTLINE 700N PERM MARKER 0,7MM ZWART</t>
  </si>
  <si>
    <t>BIC CRISTAL BALPEN DOP MEDIUM ROOD</t>
  </si>
  <si>
    <t>ZELFKLEVENDE MAGNEETBAND 25MM X 1M</t>
  </si>
  <si>
    <t>CREALL BASIC PLAKKAATVERF 1L LICHTGROEN</t>
  </si>
  <si>
    <t>PENSEEL NR.10 PLAT LANGE STEEL</t>
  </si>
  <si>
    <t>PRITT PLAKSTIFT 22G</t>
  </si>
  <si>
    <t>PK24 BOUHON RONDJES KLITTENBAND 20MM</t>
  </si>
  <si>
    <t>CREALL BASIC PLAKKAATVERF 1L LICHTGEEL</t>
  </si>
  <si>
    <t>ZELFKLEVENDE MAGNEETBAND 12,5MM X 1M</t>
  </si>
  <si>
    <t>BIC M10 BALPEN MEDIUM PUNT GROEN</t>
  </si>
  <si>
    <t>PK2 VELCRO TAPE 20MMX2M WIT</t>
  </si>
  <si>
    <t>CREALL BASIC PLAKKAATVERF 1L LICHTBLAUW</t>
  </si>
  <si>
    <t>CREALL BASIC PLAKKAATVERF 1L DONKERROOD</t>
  </si>
  <si>
    <t>RM500 TARGET CORPORATE PAPIER FSC A4 80G</t>
  </si>
  <si>
    <t>BEHANGERSLIJM POEDER 125G</t>
  </si>
  <si>
    <t>AURORA SCHRIJFBLOK RECYC A4 5X5</t>
  </si>
  <si>
    <t>BIC M10 BALPEN MEDIUM PUNT BLAUW</t>
  </si>
  <si>
    <t>PK250 VEL TEKENPAPIER 160G A3 WIT</t>
  </si>
  <si>
    <t>PRITT PLAKSTIFT 43G</t>
  </si>
  <si>
    <t>PK500 TEKENPAPIER WIT A4 160GR</t>
  </si>
  <si>
    <t>ARTLINE 90N PERM MARKER 2-5MM ZWART</t>
  </si>
  <si>
    <t>BIC VELLEDA 1721 W/BOARD MARK B/TIPBLAUW</t>
  </si>
  <si>
    <t>PK12 CARIOCA VILTSTIFT JUMBO</t>
  </si>
  <si>
    <t>PK3 PILOT FRIXION ROLLER VULLINGEN BL</t>
  </si>
  <si>
    <t>PK20 ENERGIZER MAX PLUS ALK BAT AAA</t>
  </si>
  <si>
    <t>DS12 STABILO EASY GRAPH RECHTS</t>
  </si>
  <si>
    <t>BROTHER TZE-231 LINT 12MM ZWART/WIT</t>
  </si>
  <si>
    <t>TRODAT PRINTY 4912 STEMPEL</t>
  </si>
  <si>
    <t>BIC BALPEN 4 KLEUREN MEDIUM PUNT</t>
  </si>
  <si>
    <t>BIC VELLEDA BORD WT 19X26CM+STIFT+WISSER</t>
  </si>
  <si>
    <t>PK12 STABILO POWER 280 VILTSTIFT ASSORTI</t>
  </si>
  <si>
    <t>DYMO 40913 D1-LINT 9MM ZWART/WIT</t>
  </si>
  <si>
    <t>LEGA 120100 BORDENWISSER WIT</t>
  </si>
  <si>
    <t>SCOTCH MAGIC 810 ONZ PLAKB 19MMX33M</t>
  </si>
  <si>
    <t>PK288 BIC KIDS VISA KLEURSTIFT ASS</t>
  </si>
  <si>
    <t>ATOMA NOTEBOOK A5 GELIJND 72VEL</t>
  </si>
  <si>
    <t>DS12 BIC KIDS COULEUR KLEURSTIFTEN ASS</t>
  </si>
  <si>
    <t>TRODAT PRINTY 4913 STEMPEL</t>
  </si>
  <si>
    <t>ALBA WANDKLOK DIAMETER 38CM GRIJS</t>
  </si>
  <si>
    <t>BIC VALUE PACK 90+10 GRAT BIC M10 MED ZW</t>
  </si>
  <si>
    <t>BOSTITCH B8P NIETTANG METAAL ZWART</t>
  </si>
  <si>
    <t>PK288 BIC KIDS EVOLUTION KLASPAK</t>
  </si>
  <si>
    <t>PK100 AUTOMATENBEKER 18CC KARTON ROOD</t>
  </si>
  <si>
    <t>BIC BALPEN 4 KLEUREN MET GRIP MED PUNT</t>
  </si>
  <si>
    <t>BI OFFICE MAGN WHITEBOARD 90X120CM</t>
  </si>
  <si>
    <t>ATOMA NOTEBOOK A4 GELIJND 72VEL</t>
  </si>
  <si>
    <t>PK12 KLEURSTIFTEN BIC VISA ASS</t>
  </si>
  <si>
    <t>3M PELTOR KID GEHOORKAP GROEN</t>
  </si>
  <si>
    <t>DS10X10 ZEGEL BE NATIONAL1 PRIOR</t>
  </si>
  <si>
    <t>OKI 44574702 LASER TONER ZWART</t>
  </si>
  <si>
    <t>LPS1 RICOH 407543 TONER SPC250E BLK</t>
  </si>
  <si>
    <t>BREPOLS TIMING 137 LIMA NL 17.2X22</t>
  </si>
  <si>
    <t>POST-IT 654YEL NOTES 76X76 GEEL</t>
  </si>
  <si>
    <t>LPS1 RICOH 407544 TONER SPC250E CYAN</t>
  </si>
  <si>
    <t>LPS1 RICOH 407546 TONER SPC250E YLOW</t>
  </si>
  <si>
    <t>BROTHER TN2410 LAS CART ZW</t>
  </si>
  <si>
    <t>LPS1 RICOH 407545 TONER SPC250E MAGE</t>
  </si>
  <si>
    <t>DS96 STABILO TRIO KLEURPOTLOOD ASS</t>
  </si>
  <si>
    <t>MAGN. GELAKT WHITEBOARD 100X150CM</t>
  </si>
  <si>
    <t>BROTHER TN2220 LASER CART ZWART</t>
  </si>
  <si>
    <t>DS250 ZAKENV 160X240 STRIP 90G BRUIN</t>
  </si>
  <si>
    <t>PK10 VERBATIM PINSTRIPE USB 2.0 8GB BLK</t>
  </si>
  <si>
    <t>HP ULTRIUM C7976A LTO6 DATA CART 6.25 TB</t>
  </si>
  <si>
    <t>FELLOWES JUPITER 2 A3 LAMINEERTOESTEL</t>
  </si>
  <si>
    <t>BREPOLS SATURNUS BASIC 015 LIMA ZWART</t>
  </si>
  <si>
    <t>STRATA OPBERGDOOS PLASTIC 24 LITER</t>
  </si>
  <si>
    <t>BROTHER TN2320 LASER CART HC ZWART</t>
  </si>
  <si>
    <t>PRITT MINI CORR ROLLER 4,2MMX6M</t>
  </si>
  <si>
    <t>DS10X10 ZELFKL ZEGEL BE NATIONAL1</t>
  </si>
  <si>
    <t>HP CE505AC CORP TONER ZWART 2.3K PAG</t>
  </si>
  <si>
    <t>OKI 45807106 LASER TONER ZWART</t>
  </si>
  <si>
    <t>BI OFFICE MAGN WHITEBOARD 100X150CM</t>
  </si>
  <si>
    <t>LEITZ 2RINGSBAND U-MECH PERSO 50MM WIT</t>
  </si>
  <si>
    <t>TI-30XB MULTIVIEW WETENSCHAP REKENMACHIN</t>
  </si>
  <si>
    <t>LEGAMASTER EMAIL WHITEBOARD 120X180</t>
  </si>
  <si>
    <t>FELLOWES POWERSHRED 76CT VERNIETIGER</t>
  </si>
  <si>
    <t>Lyreco</t>
  </si>
  <si>
    <t>Riem</t>
  </si>
  <si>
    <t>Pak</t>
  </si>
  <si>
    <t>Stuk</t>
  </si>
  <si>
    <t>Doos</t>
  </si>
  <si>
    <t>PK12 GRATIS SCOTCH MAGIC TAPE 810</t>
  </si>
  <si>
    <t>1. De artikelen in de inventaris zijn zo goed mogelijk omschreven met, waar nodig, de gewenste afmetingen. Om de kwaliteit van het gevraagde vast te leggen wordt het merk en zelfs het type aangeduid. Dit zijn ook de artikelen die momenteel besteld worden door de verschillende afnemers. De inschrijver geeft prijs voor dit merk, of voor een gelijkwaardig merk indien het gevraagde merk niet in zijn gamma voorkomt.Dit gelijkwaardig merk moet minstens dezelfde eigenschappen en kwaliteit hebben van het aangegeven merk. Het moet een algemeen bekend merk zijn (ook door andere opdrachtnemers te leveren) en is dus niet het huismerk van de inschrijver zelf (een merk dat alleen door deze bepaalde opdrachtnemer kan geleverd worden).Indien de verpakking van de inschrijver anders is dan opgegeven in de omschrijving van de inventaris, dan moet, via de regel van 3, deze verpakking omgerekend worden naar de verpakking van de inventaris.</t>
  </si>
  <si>
    <t>A MERK</t>
  </si>
  <si>
    <t>B MERK</t>
  </si>
  <si>
    <r>
      <t xml:space="preserve">2. Inventaris: 1 stuk = 1 doos 100 vellen. Uw verpakking: 1 stuk = 1 doos 250 vellen waarvoor u een kostprijs van 6 € aanrekent. In te vullen eenheidsprijs in de inventaris is 6 € *(100/250 vellen) = 2,4 €. </t>
    </r>
    <r>
      <rPr>
        <u/>
        <sz val="10"/>
        <color theme="1"/>
        <rFont val="Tahoma"/>
        <family val="2"/>
      </rPr>
      <t>Opgelet: Indien in de inventaris een prijs wordt gevraagd voor 1 stuk, bijvoorbeeld voor 1 map, 1</t>
    </r>
    <r>
      <rPr>
        <sz val="10"/>
        <color theme="1"/>
        <rFont val="Tahoma"/>
        <family val="2"/>
      </rPr>
      <t xml:space="preserve"> </t>
    </r>
    <r>
      <rPr>
        <u/>
        <sz val="10"/>
        <color theme="1"/>
        <rFont val="Tahoma"/>
        <family val="2"/>
      </rPr>
      <t>kaft, enz. terwijl deze artikelen wellicht verpakt zijn met meerdere stuks, dan verrekent de inschrijver</t>
    </r>
    <r>
      <rPr>
        <sz val="10"/>
        <color theme="1"/>
        <rFont val="Tahoma"/>
        <family val="2"/>
      </rPr>
      <t xml:space="preserve"> </t>
    </r>
    <r>
      <rPr>
        <u/>
        <sz val="10"/>
        <color theme="1"/>
        <rFont val="Tahoma"/>
        <family val="2"/>
      </rPr>
      <t>telkens zijn prijs van de verpakking naar 1 stuk.</t>
    </r>
  </si>
  <si>
    <t>3. De opdrachtnemer biedt per post van de inventaris een A- en een B-merk aan. Een A-merk is een merk dat een hoge naamsbekendheid heeft, algemeen verkrijgbaar is en een goede kwaliteit biedt. Wanneer in de inventaris een merknaam wordt vermeld, is het toegelaten een gelijkwaardig A-merk aan te bieden. Onder een B-merk wordt verstaan: een wit product of huismerk. Dit is een product dat vergelijkbare eigenschappen heeft als het A-merk, en geen bekendheid heeft (vaak draagt het de naam van de leverancier); goedkoper is dan een A-merk; eventueel licht afwijkt van de productomschrijving in de inventaris en van de eigenschappen van het A-merk, maar wel beschikt over een goede kwaliteit.</t>
  </si>
  <si>
    <t>4. De vermoedelijke hoeveelheden worden opgegeven per post (dus per product) zonder een onderscheid te maken tussen A- en B-merken. Het aandeel A- of B-merken van die post, wordt niet opgegeven.Voor de prijsvergelijking wordt het gemiddelde genomen van de totaalprijs van de A en de B-merken, omdat ervan wordt uitgegaan dat de vermoedelijke hoeveelheden 50-50 zijn verdeeld over de A- en de B-merken.</t>
  </si>
  <si>
    <t>BRUYNZEEL GRAPHITE PENCIL TRIPLE 2.2MM</t>
  </si>
  <si>
    <t xml:space="preserve"> PALADIN SQUARE UNBREAKABLE 16CM</t>
  </si>
  <si>
    <t xml:space="preserve"> AURORA BOOK BROUILLON 165 X 210 100SH</t>
  </si>
  <si>
    <t xml:space="preserve"> PLASTIC ERASER</t>
  </si>
  <si>
    <t xml:space="preserve"> SNELHECHTMAP A4 PP BLAUW</t>
  </si>
  <si>
    <t xml:space="preserve"> SNELHECHTMAP A4 PP ROOD</t>
  </si>
  <si>
    <t xml:space="preserve"> SNELHECHTMAP A4 PP GEEL</t>
  </si>
  <si>
    <t xml:space="preserve"> SNELHECHTMAP A4 PP GROEN</t>
  </si>
  <si>
    <t xml:space="preserve"> TEKSTMARKER GEEL</t>
  </si>
  <si>
    <t>PLASTIC RULER 30CM</t>
  </si>
  <si>
    <t>WHITEBOARDMARKER RONDE PUNT BLAUW</t>
  </si>
  <si>
    <t>RM500 FSC PAPIER A4 80G</t>
  </si>
  <si>
    <t>RM500 FSC PAPIER A4 75G</t>
  </si>
  <si>
    <t>PK100 LAMINEERHOES A4 150M GL</t>
  </si>
  <si>
    <t xml:space="preserve"> KUNSTSTOF POTLOODGOM</t>
  </si>
  <si>
    <t xml:space="preserve"> CORR ROLLER ZIJDELINGS 4,2MMX8,5M</t>
  </si>
  <si>
    <t>RM500  PREMIUM RECYCLED PAP A4 80G</t>
  </si>
  <si>
    <t>RM500  STANDARD PAPIER A3 80G</t>
  </si>
  <si>
    <t xml:space="preserve"> LINIAAL PLAST 30CM</t>
  </si>
  <si>
    <t>DS100  SHOWTAS 11GTS 8 PP KRISTAL</t>
  </si>
  <si>
    <t>DS12 POTLOOD NIET GEDOOPTE TOP HB</t>
  </si>
  <si>
    <t>PK8 ONZICHTBARE TAPE 19MMX33M</t>
  </si>
  <si>
    <t>PK100 LAMINEERHOES A3 150M GL</t>
  </si>
  <si>
    <t xml:space="preserve"> PERM MARKER RONDE PUNT 1,5MM ZW</t>
  </si>
  <si>
    <t>PK100  LAMINEERHOES A4 250M GL</t>
  </si>
  <si>
    <t>ETUI4  WHITEBOARDM RONDE PUNT ASS</t>
  </si>
  <si>
    <t>§DURABLE BESTEKMAP BLAUW A4</t>
  </si>
  <si>
    <t>/PK40 STAEDTLER GOM ECONOMY 33X16X13MM</t>
  </si>
  <si>
    <t>§DURABLE BESTEKMAP ROOD A4</t>
  </si>
  <si>
    <t>§DURABLE BESTEKMAP GEEL A4</t>
  </si>
  <si>
    <t>§DURABLE BESTEKMAP GROEN A4</t>
  </si>
  <si>
    <t>BIC GRIP TEKSTMARKER PEN GEEL</t>
  </si>
  <si>
    <t>/PK10 LINIAAL MÖBIUS &amp; RUPPERT 30CM PLASTIC TRANSPARANT</t>
  </si>
  <si>
    <t>PK12 VELLEDA 1701 W/B BL+ 3 LIQUID ASS</t>
  </si>
  <si>
    <t xml:space="preserve">/PK100 APEX LAMINATING POUCH A4 LIGHT DUTY </t>
  </si>
  <si>
    <t>TIPP-EX VALUE PACK 15+5GRAT EASY CORRECT</t>
  </si>
  <si>
    <t>RM500 STEINBEIS N°4 REC PAP A4 80G</t>
  </si>
  <si>
    <t>RM500 TARGET PAPIER A3 80G</t>
  </si>
  <si>
    <t>PK100 ELBA INSTEEKHOES A4 90MI DOORZICHT</t>
  </si>
  <si>
    <t>DS12 BIC ECO EVOLUTIONS POTLOOD HB</t>
  </si>
  <si>
    <t>PK8 TESA PLAKBAND TRANS 19MMX33M</t>
  </si>
  <si>
    <t>/PK100 APEX LAMINATING POUCH A3 LIGHT DUTY</t>
  </si>
  <si>
    <t>VALUEPK 15+5 PILOT SCA100 PERM MARKER ZW</t>
  </si>
  <si>
    <t xml:space="preserve">/PK100 APEX LAM POUCH A4 MED DUTY </t>
  </si>
  <si>
    <t>PK4 BIC 1741 W/BOARD MARKER 104MM ASS</t>
  </si>
  <si>
    <t>MICRON BALPEN MEDIUM DOP GROEN</t>
  </si>
  <si>
    <t>MICRON BALPEN DOP MEDIUM BLAUW</t>
  </si>
  <si>
    <t>MICRON BALPEN DOP MEDIUM ROOD</t>
  </si>
  <si>
    <t>WIZ INTREKBARE BALPEN GROEN</t>
  </si>
  <si>
    <t>DS120 CARIOCA TITA KLEURPOTLODEN</t>
  </si>
  <si>
    <t>AURORA KLADSCHRIFT A5 GELIJND 100V</t>
  </si>
  <si>
    <t>RM500 NAVIGATOR UNIVERSAL PAPIER A4 80G</t>
  </si>
  <si>
    <t>/DS36 EPIX PLAKSTIFT 20G</t>
  </si>
  <si>
    <t xml:space="preserve">/PK5 PENSEEL FC PLATTE KWAST NR 12 </t>
  </si>
  <si>
    <t>PENSEEL NR024 PLAT KORTE STEEL</t>
  </si>
  <si>
    <t>/PK5 PENSEEL FC PLAT NR 16</t>
  </si>
  <si>
    <t>PK10 DYMO D1 VALUE PACK 12MMX7MM BLK/WH</t>
  </si>
  <si>
    <t>PENSEEL NR018 PLAT KORTE STEEL</t>
  </si>
  <si>
    <t>/DS50 EPIX PLAKSTIFT 40G</t>
  </si>
  <si>
    <t>WIZ INTREKBARE BALPEN BLAUW</t>
  </si>
  <si>
    <t>/PK5 PENSEEL FC PLAT NR 8</t>
  </si>
  <si>
    <t>AURORA SCHRIJFBL RECYC A4 LIJN ZIJLIJM</t>
  </si>
  <si>
    <t>/PK5 PENSEEL FC ROND NR 6</t>
  </si>
  <si>
    <t xml:space="preserve">/PK5 PENSEEL FC PLATTE KWAST NR 6     </t>
  </si>
  <si>
    <t>/PK5 PENSEEL FC PLAT NR 14</t>
  </si>
  <si>
    <t>/PK5 PENSEEL FC ROND NR 12</t>
  </si>
  <si>
    <t>WIZ INTREKBARE BALPEN ROOD</t>
  </si>
  <si>
    <t>PENSEEL NR010 PLAT KORTE STEEL</t>
  </si>
  <si>
    <t>PK20 ENERGIZER ECO ADVANCED ALK BAT AA</t>
  </si>
  <si>
    <t>REXEL BETA CLASSIC NIETMACHINE</t>
  </si>
  <si>
    <t>/PK12 PUNTENSLIJPER WESTCOTT DUBBEL METALEN SLIJPER OPVANGBAKJE ASS</t>
  </si>
  <si>
    <t>AURORA SCHRIJFBL RECYC A4 4X8 ZIJLIJM</t>
  </si>
  <si>
    <t>/ZELFKLEVENDE MAGNEETBAND 25MM X 1M BOUHON</t>
  </si>
  <si>
    <t xml:space="preserve">/PK5 PENSEEL FC PLATTE KWAST NR 10                  </t>
  </si>
  <si>
    <t>/PK1000 KLITTENBAND ZELFKEVEND DIAM.20MM</t>
  </si>
  <si>
    <t>/ZELFKLEVENDE MAGNEETBAND 12,5MM X 1M BOUHON</t>
  </si>
  <si>
    <t xml:space="preserve">/VELCRO TAPE 20MMX2M WIT KANGARO </t>
  </si>
  <si>
    <t>AURORA SCHRIJFBL RECYC A4 5X5 ZIJLIJM</t>
  </si>
  <si>
    <t>PK250 AURORA TEKENPAPIER WIT 120G A3</t>
  </si>
  <si>
    <t>RM250 LASER 2800 PAPIER A4 160G</t>
  </si>
  <si>
    <t>VALUEPK 15+5 PILOT SCA400 PERM MARKER ZW</t>
  </si>
  <si>
    <t>PK20 ENERGIZER ECO ADVANCED ALK BAT AAA</t>
  </si>
  <si>
    <t>GRAFIETPOTLOOD BRUYNZEEL TRIPLE 2,2MM</t>
  </si>
  <si>
    <t>§COLOP PRINTER 30 MICROBAN</t>
  </si>
  <si>
    <t>PAPERMATE INKJOY QUATRO B/PEN STD</t>
  </si>
  <si>
    <t>PK10 DYMO D1 VALUE PACK 9MMX7MM BLK/WH</t>
  </si>
  <si>
    <t>EARTH-IT MAGNETISCHE BORDENWISSER</t>
  </si>
  <si>
    <t>PK288 CARIOCA VILTSTIFT SUPERWASH JOY</t>
  </si>
  <si>
    <t>AURORA SPIRAALSCHRIFT A5 GELIJND 60V</t>
  </si>
  <si>
    <t>PK12 CARIOCA VILTSTIFT SUPERWASH JOY</t>
  </si>
  <si>
    <t>§COLOP PRINTER 40 MICROBAN</t>
  </si>
  <si>
    <t>ALBA EASY TIME WANDKLOK GRIJS</t>
  </si>
  <si>
    <t>WIZ INTREKBARE BALPEN ZWART</t>
  </si>
  <si>
    <t>RAPID ECO NIETTANG 24/6-26/6</t>
  </si>
  <si>
    <t>PK144 STAEDTLER NORIS COLOUR POTLOOD</t>
  </si>
  <si>
    <t>LEGAMASTER EMAIL WHITEBOARD 90X120</t>
  </si>
  <si>
    <t>AURORA SPIRAALSCHRIFT A4 GELIJND 60V</t>
  </si>
  <si>
    <t>OKI 44574703 LASER TONER ZWART</t>
  </si>
  <si>
    <t>BREPOLS TIMING 137 LIMA ZWART</t>
  </si>
  <si>
    <t>PK20 POST-IT 654CY-VP20  VP 76X76 GL</t>
  </si>
  <si>
    <t>PK144 BIC KIDS EVOLUTION ECO TRIANGLE ASS</t>
  </si>
  <si>
    <t>/LEGAMASTER ECONOMY WHITEBOARD 120X180CM</t>
  </si>
  <si>
    <t>PK10 VERBATIM PINSTRIPE USB 200 8GB BLK</t>
  </si>
  <si>
    <t>HP ULTRIUM C7976A LTO6 DATA CART 6025 TB</t>
  </si>
  <si>
    <t>24L ALLSTORE OPBERGDOOS</t>
  </si>
  <si>
    <t>LEGAMASTER EMAIL WHITEBOARD 100X150</t>
  </si>
  <si>
    <t>KREACOVER PRESENTATIEORDNER A4 WIT</t>
  </si>
  <si>
    <t>LYRECO BUDGET SNELHECHTMAP A4 PP BLAUW</t>
  </si>
  <si>
    <t>LYRECO KUNSTSTOF POTLOODGOM</t>
  </si>
  <si>
    <t>LYRECO BUDGET SNELHECHTMAP A4 PP ROOD</t>
  </si>
  <si>
    <t>LYRECO BUDGET SNELHECHTMAP A4 PP GEEL</t>
  </si>
  <si>
    <t>LYRECO BUDGET SNELHECHTMAP A4 PP GROEN</t>
  </si>
  <si>
    <t>LYRECO BUDGET TEKSTMARKER GEEL</t>
  </si>
  <si>
    <t>LYRECO LINIAAL PLAST 30CM</t>
  </si>
  <si>
    <t>LYRECO WHITEBOARDMARKER RONDE PUNT BLAUW</t>
  </si>
  <si>
    <t>PK100 LYRECO LAMINEERHOES A4 150M GL</t>
  </si>
  <si>
    <t>LYRECO CORR ROLLER ZIJDELINGS 4,2MMX8,5M</t>
  </si>
  <si>
    <t>DS100 LYRECO SHOWTAS 11GTS 8 PP KRISTAL</t>
  </si>
  <si>
    <t>DS12 LYRECO POTLOOD NIET GEDOOPTE TOP HB</t>
  </si>
  <si>
    <t>PK24 INVISIBLE TAPE 19MMX33M</t>
  </si>
  <si>
    <t>PK100 LYRECO LAMINEERHOES A3 150M GL</t>
  </si>
  <si>
    <t>LYRECO PERM MARKER RONDE PUNT 1,5MM ZW</t>
  </si>
  <si>
    <t>PK100 LYRECO LAMINEERHOES A4 250M GL</t>
  </si>
  <si>
    <t>ETUI4 LYRECO WHITEBOARDM RONDE PUNT ASS</t>
  </si>
  <si>
    <t>LYRECO BALPEN INOX-PUNT DOP MEDIUM GROEN</t>
  </si>
  <si>
    <t>LYRECO BALPEN INOX-PUNT DOP MEDIUM BLAUW</t>
  </si>
  <si>
    <t>LYRECO BALPEN INOX-PUNT DOP MEDIUM ROOD</t>
  </si>
  <si>
    <t>SCHNEIDER INTREKBARE BALPEN GROEN</t>
  </si>
  <si>
    <t>LYRECO FSC SCHOOLSCHRIFT A5 LIJN 36V</t>
  </si>
  <si>
    <t>LYRECO PLAKSTIFT 20G</t>
  </si>
  <si>
    <t>PENSEEL NR012 PLAT KORTE STEEL</t>
  </si>
  <si>
    <t>PENSEEL NR016 PLAT KORTE STEEL</t>
  </si>
  <si>
    <t>/LABEL TAPE 45013 12MM BLACK/WHITE</t>
  </si>
  <si>
    <t>LYRECO PLAKSTIFT 40G</t>
  </si>
  <si>
    <t>SCHNEIDER INTREKBARE BALPEN BLAUW</t>
  </si>
  <si>
    <t>DS5000 LYRECO NIETJES 24/6</t>
  </si>
  <si>
    <t>PENSEEL NR08 PLAT KORTE STEEL</t>
  </si>
  <si>
    <t>LYRECO BUDGET SCHRIJFBLOK A4 LIJN</t>
  </si>
  <si>
    <t>RM250 NAVIGATOR COLOUR DOC PAP A4 120G</t>
  </si>
  <si>
    <t>PENSEEL NR06 ROND GEVERNISTE STEEL</t>
  </si>
  <si>
    <t>PENSEEL NR06 PLAT KORTE STEEL</t>
  </si>
  <si>
    <t>PENSEEL NR014 PLAT KORTE STEEL</t>
  </si>
  <si>
    <t>PENSEEL NR012 ROND GEVERNISTE STEEL</t>
  </si>
  <si>
    <t>SCHNEIDER INTREKBARE BALPEN ROOD</t>
  </si>
  <si>
    <t>PK10 ENERGIZER INDUSTRIAL LR6/AA BATT</t>
  </si>
  <si>
    <t>NOVUS B2 NIETMACHINE ZWART</t>
  </si>
  <si>
    <t>GIOTTO ELIOS PLAKKAATVERF 1L WIT</t>
  </si>
  <si>
    <t>SPLENDID SCHRIFT A4 - 36P - GERUIT 4X8</t>
  </si>
  <si>
    <t>GIOTTO ELIOS PLAKKAATVERF 1L LICHTGROEN</t>
  </si>
  <si>
    <t>PENSEEL NR010 PLAT LANGE STEEL</t>
  </si>
  <si>
    <t>GIOTTO ELIOS PLAKKAATVERF 1L LICHTGEEL</t>
  </si>
  <si>
    <t>GIOTTO ELIOS PLAKKAATVERF 1L LICHTBLAUW</t>
  </si>
  <si>
    <t>GIOTTO ELIOS PLAKKAATVERF 1L DONKERROOD</t>
  </si>
  <si>
    <t>PRITT PAPIER MACHE</t>
  </si>
  <si>
    <t>LYRECO BUDGET SCHRIJFBLOK A4 5X5</t>
  </si>
  <si>
    <t>RM250 REY TEXT&amp;GRAPHICS PAPIER A3 160G</t>
  </si>
  <si>
    <t>RM250 REY TEXT&amp;GRAPHICS PAPIER A4 160G</t>
  </si>
  <si>
    <t>LYRECO PERM MARKER BEITELPUNT 1-5MM ZW</t>
  </si>
  <si>
    <t>PK6 PILOT FRIXION ROLLER VULLING MED BL</t>
  </si>
  <si>
    <t>PK10 ENERGIZER INDUSTRIAL LR3/AAA BATT</t>
  </si>
  <si>
    <t>/BROTHER COMPATIBLE TZE-231 12MM ZW/WT</t>
  </si>
  <si>
    <t>TRODAT PRINTY 4912 STEMPEL PERSO</t>
  </si>
  <si>
    <t>QUAD 4 KLEUREN PEN FIJNE PUNT</t>
  </si>
  <si>
    <t>DESQ MAGN WHITEBOARD+PEN+ERASER 24X34CM</t>
  </si>
  <si>
    <t>/LABEL TAPE 40913 9MM BLACK/WHITE</t>
  </si>
  <si>
    <t>/DS12 ARTLINE MAGNETISCHE BORDENWISSER</t>
  </si>
  <si>
    <t>/PK6X288 COLOURWORLD DB101 CHILDREN MARKER</t>
  </si>
  <si>
    <t>LYRECO FSC SPIRAALSCHRIFT A5+ LIJN</t>
  </si>
  <si>
    <t>TRODAT PRINTY 4913 STEMPEL PERSO</t>
  </si>
  <si>
    <t>SCHNEIDER INTREKBARE BALPEN ZWART</t>
  </si>
  <si>
    <t>LYRECO 24/6 26/6 NIETTANG</t>
  </si>
  <si>
    <t>PK3000 PLASTIC DRINKBEKERS 18CL</t>
  </si>
  <si>
    <t>LYRECO BUDGET SPIRAALSCHRIFT A4 LIJN</t>
  </si>
  <si>
    <t>3M PELTOR KID GEHOORKAP ROZE</t>
  </si>
  <si>
    <t>ASTAR 44574702 LASER TONER ZWART</t>
  </si>
  <si>
    <t>LYRECO MEMOBLOK 76X76 GEEL</t>
  </si>
  <si>
    <t>LYRECO LAS CART COMP BROTHER TN2410 ZW</t>
  </si>
  <si>
    <t>MAGN0 GELAKT WHITEBOARD 100X150CM</t>
  </si>
  <si>
    <t>LYRECO COMP BROTHER TN-2220 TONER ZWART</t>
  </si>
  <si>
    <t>MYMEDIA USB STICK 2.0 8GB</t>
  </si>
  <si>
    <t>QUANTUM ULTRIUM6 2.5/6.25TB LT06    </t>
  </si>
  <si>
    <t>/INTIMUS PL-450 PROFESSIONAL</t>
  </si>
  <si>
    <t xml:space="preserve">/PK12 RELIFE NESTA BOX </t>
  </si>
  <si>
    <t>LYRECO COMP BROTHER TN-2320 TONER ZW</t>
  </si>
  <si>
    <t>LYRECO COMP HP CE505A LASER CART ZWART</t>
  </si>
  <si>
    <t>ASTAR 45807106 LASER TONER ZWART</t>
  </si>
  <si>
    <t>LYRECO ORDNER PP 80MM WIT</t>
  </si>
  <si>
    <t>CASIO FX 82MS-2 WETENSCHAPPELIJKE REKENMACHINE</t>
  </si>
  <si>
    <t>MAGN0 GELAKT WHITEBOARD 120X180CM</t>
  </si>
  <si>
    <t>REXEL MOMENTUM X415 P4 CC</t>
  </si>
  <si>
    <t>/RICOH SP C250E ZWART 407543</t>
  </si>
  <si>
    <t>/RICOH SPC250E TONER 407544 CYAN</t>
  </si>
  <si>
    <t>/RICOH SP C250E GEEL 407546</t>
  </si>
  <si>
    <t>/RICOH SP C250E MAGENTA 407545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</si>
</sst>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quot;€&quot;\ #,##0.00000"/>
  </numFmts>
  <fonts count="8" x14ac:knownFonts="1">
    <font>
      <sz val="11"/>
      <color theme="1"/>
      <name val="Calibri"/>
      <family val="2"/>
      <scheme val="minor"/>
    </font>
    <font>
      <b/>
      <sz val="11"/>
      <color theme="1"/>
      <name val="Calibri"/>
      <family val="2"/>
      <scheme val="minor"/>
    </font>
    <font>
      <b/>
      <sz val="12"/>
      <color theme="1"/>
      <name val="Calibri"/>
      <family val="2"/>
      <scheme val="minor"/>
    </font>
    <font>
      <sz val="10"/>
      <color theme="1"/>
      <name val="Times New Roman"/>
      <family val="1"/>
    </font>
    <font>
      <sz val="10"/>
      <color theme="1"/>
      <name val="Tahoma"/>
      <family val="2"/>
    </font>
    <font>
      <u/>
      <sz val="10"/>
      <color theme="1"/>
      <name val="Tahoma"/>
      <family val="2"/>
    </font>
    <font>
      <sz val="11"/>
      <name val="Calibri"/>
      <family val="2"/>
      <scheme val="minor"/>
    </font>
    <font>
      <sz val="11"/>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8"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bottom/>
      <diagonal/>
    </border>
    <border>
      <left style="thin">
        <color auto="1"/>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n">
        <color theme="4" tint="0.39997558519241921"/>
      </top>
      <bottom style="thin">
        <color theme="4" tint="0.39997558519241921"/>
      </bottom>
      <diagonal/>
    </border>
  </borders>
  <cellStyleXfs count="1">
    <xf numFmtId="0" fontId="0" fillId="0" borderId="0"/>
  </cellStyleXfs>
  <cellXfs count="114">
    <xf numFmtId="0" fontId="0" fillId="0" borderId="0" xfId="0"/>
    <xf numFmtId="0" fontId="0" fillId="0" borderId="0" xfId="0" applyAlignment="1">
      <alignment horizontal="right"/>
    </xf>
    <xf numFmtId="164" fontId="0" fillId="0" borderId="0" xfId="0" applyNumberFormat="1" applyAlignment="1">
      <alignment horizontal="right"/>
    </xf>
    <xf numFmtId="0" fontId="1" fillId="0" borderId="0" xfId="0" applyFont="1"/>
    <xf numFmtId="164" fontId="0" fillId="0" borderId="4" xfId="0" applyNumberFormat="1" applyBorder="1" applyAlignment="1">
      <alignment horizontal="right"/>
    </xf>
    <xf numFmtId="0" fontId="1" fillId="0" borderId="5" xfId="0" applyFont="1" applyBorder="1" applyAlignment="1">
      <alignment horizontal="right"/>
    </xf>
    <xf numFmtId="164" fontId="1" fillId="0" borderId="6" xfId="0" applyNumberFormat="1" applyFont="1" applyBorder="1" applyAlignment="1">
      <alignment horizontal="right"/>
    </xf>
    <xf numFmtId="0" fontId="0" fillId="2" borderId="1" xfId="0" applyFill="1" applyBorder="1" applyAlignment="1">
      <alignment horizontal="right"/>
    </xf>
    <xf numFmtId="164" fontId="0" fillId="0" borderId="0" xfId="0" applyNumberFormat="1" applyFill="1" applyAlignment="1">
      <alignment horizontal="right"/>
    </xf>
    <xf numFmtId="164" fontId="1" fillId="0" borderId="5" xfId="0" applyNumberFormat="1" applyFont="1" applyFill="1" applyBorder="1" applyAlignment="1">
      <alignment horizontal="right"/>
    </xf>
    <xf numFmtId="10" fontId="0" fillId="0" borderId="0" xfId="0" applyNumberFormat="1" applyAlignment="1">
      <alignment horizontal="right"/>
    </xf>
    <xf numFmtId="10" fontId="1" fillId="0" borderId="5" xfId="0" applyNumberFormat="1" applyFont="1" applyBorder="1" applyAlignment="1">
      <alignment horizontal="right"/>
    </xf>
    <xf numFmtId="0" fontId="1" fillId="0" borderId="0" xfId="0" applyFont="1" applyAlignment="1">
      <alignment horizontal="center"/>
    </xf>
    <xf numFmtId="0" fontId="0" fillId="0" borderId="0" xfId="0" applyAlignment="1">
      <alignment horizontal="center"/>
    </xf>
    <xf numFmtId="0" fontId="2" fillId="0" borderId="7" xfId="0" applyFont="1" applyBorder="1" applyAlignment="1">
      <alignment horizontal="center"/>
    </xf>
    <xf numFmtId="0" fontId="0" fillId="0" borderId="8" xfId="0" applyBorder="1" applyAlignment="1">
      <alignment horizontal="center"/>
    </xf>
    <xf numFmtId="0" fontId="1" fillId="0" borderId="9" xfId="0" applyFont="1" applyFill="1" applyBorder="1" applyAlignment="1">
      <alignment horizontal="center"/>
    </xf>
    <xf numFmtId="0" fontId="0" fillId="0" borderId="1" xfId="0" applyBorder="1" applyAlignment="1">
      <alignment horizontal="center"/>
    </xf>
    <xf numFmtId="164" fontId="2" fillId="0" borderId="3" xfId="0" applyNumberFormat="1" applyFont="1" applyBorder="1" applyAlignment="1">
      <alignment horizontal="left"/>
    </xf>
    <xf numFmtId="0" fontId="0" fillId="0" borderId="0" xfId="0" applyAlignment="1">
      <alignment horizontal="left"/>
    </xf>
    <xf numFmtId="0" fontId="2" fillId="0" borderId="2" xfId="0" applyFont="1" applyBorder="1" applyAlignment="1">
      <alignment horizontal="center"/>
    </xf>
    <xf numFmtId="0" fontId="1" fillId="0" borderId="5" xfId="0" applyFont="1" applyBorder="1" applyAlignment="1">
      <alignment horizontal="center"/>
    </xf>
    <xf numFmtId="0" fontId="1" fillId="0" borderId="10" xfId="0" applyFont="1" applyBorder="1" applyAlignment="1">
      <alignment horizontal="center"/>
    </xf>
    <xf numFmtId="0" fontId="0" fillId="0" borderId="10" xfId="0" applyBorder="1" applyAlignment="1">
      <alignment horizontal="center"/>
    </xf>
    <xf numFmtId="0" fontId="0" fillId="3" borderId="1" xfId="0" applyFill="1" applyBorder="1" applyAlignment="1">
      <alignment horizontal="center"/>
    </xf>
    <xf numFmtId="0" fontId="1" fillId="0" borderId="5" xfId="0" applyFont="1" applyFill="1" applyBorder="1" applyAlignment="1">
      <alignment horizontal="center"/>
    </xf>
    <xf numFmtId="0" fontId="4" fillId="0" borderId="0" xfId="0" applyFont="1" applyAlignment="1">
      <alignment horizontal="left" vertical="center" indent="1"/>
    </xf>
    <xf numFmtId="0" fontId="3" fillId="0" borderId="0" xfId="0" applyFont="1" applyAlignment="1">
      <alignment vertical="center"/>
    </xf>
    <xf numFmtId="0" fontId="0" fillId="0" borderId="11" xfId="0" applyBorder="1" applyAlignment="1">
      <alignment horizontal="center" wrapText="1"/>
    </xf>
    <xf numFmtId="0" fontId="0" fillId="0" borderId="0" xfId="0" applyAlignment="1">
      <alignment wrapText="1"/>
    </xf>
    <xf numFmtId="0" fontId="2" fillId="0" borderId="15" xfId="0" applyFont="1" applyBorder="1" applyAlignment="1">
      <alignment horizontal="left"/>
    </xf>
    <xf numFmtId="0" fontId="0" fillId="3" borderId="16" xfId="0" applyNumberFormat="1" applyFill="1" applyBorder="1"/>
    <xf numFmtId="164" fontId="2" fillId="0" borderId="7" xfId="0" applyNumberFormat="1" applyFont="1" applyFill="1" applyBorder="1" applyAlignment="1">
      <alignment horizontal="left"/>
    </xf>
    <xf numFmtId="164" fontId="0" fillId="0" borderId="8" xfId="0" applyNumberFormat="1" applyFill="1" applyBorder="1" applyAlignment="1">
      <alignment horizontal="right"/>
    </xf>
    <xf numFmtId="0" fontId="2" fillId="5" borderId="20" xfId="0" applyFont="1" applyFill="1" applyBorder="1" applyAlignment="1">
      <alignment horizontal="left"/>
    </xf>
    <xf numFmtId="0" fontId="1" fillId="5" borderId="5" xfId="0" applyFont="1" applyFill="1" applyBorder="1" applyAlignment="1">
      <alignment horizontal="right"/>
    </xf>
    <xf numFmtId="0" fontId="0" fillId="0" borderId="16" xfId="0" applyNumberFormat="1" applyFill="1" applyBorder="1"/>
    <xf numFmtId="0" fontId="0" fillId="3" borderId="24" xfId="0" applyFill="1" applyBorder="1" applyAlignment="1">
      <alignment horizontal="center"/>
    </xf>
    <xf numFmtId="0" fontId="0" fillId="0" borderId="1" xfId="0" applyFill="1" applyBorder="1" applyAlignment="1">
      <alignment horizontal="center"/>
    </xf>
    <xf numFmtId="0" fontId="0" fillId="7" borderId="0" xfId="0" applyFill="1"/>
    <xf numFmtId="0" fontId="0" fillId="3" borderId="8" xfId="0" applyFill="1" applyBorder="1" applyAlignment="1">
      <alignment horizontal="center"/>
    </xf>
    <xf numFmtId="164" fontId="0" fillId="3" borderId="8" xfId="0" applyNumberFormat="1" applyFill="1" applyBorder="1" applyAlignment="1">
      <alignment horizontal="right"/>
    </xf>
    <xf numFmtId="164" fontId="0" fillId="3" borderId="4" xfId="0" applyNumberFormat="1" applyFill="1" applyBorder="1" applyAlignment="1">
      <alignment horizontal="right"/>
    </xf>
    <xf numFmtId="0" fontId="0" fillId="3" borderId="0" xfId="0" applyFill="1"/>
    <xf numFmtId="0" fontId="2" fillId="2" borderId="20" xfId="0" applyFont="1" applyFill="1" applyBorder="1" applyAlignment="1">
      <alignment horizontal="left"/>
    </xf>
    <xf numFmtId="0" fontId="2" fillId="2" borderId="2" xfId="0" applyFont="1" applyFill="1" applyBorder="1" applyAlignment="1">
      <alignment horizontal="left"/>
    </xf>
    <xf numFmtId="10" fontId="2" fillId="2" borderId="21" xfId="0" applyNumberFormat="1" applyFont="1" applyFill="1" applyBorder="1" applyAlignment="1">
      <alignment horizontal="left"/>
    </xf>
    <xf numFmtId="0" fontId="0" fillId="2" borderId="22" xfId="0" applyFill="1" applyBorder="1" applyAlignment="1">
      <alignment horizontal="left"/>
    </xf>
    <xf numFmtId="0" fontId="0" fillId="5" borderId="22" xfId="0" applyFill="1" applyBorder="1" applyAlignment="1">
      <alignment horizontal="left"/>
    </xf>
    <xf numFmtId="164" fontId="0" fillId="0" borderId="0" xfId="0" applyNumberFormat="1" applyAlignment="1">
      <alignment horizontal="center"/>
    </xf>
    <xf numFmtId="164" fontId="2" fillId="2" borderId="2" xfId="0" applyNumberFormat="1" applyFont="1" applyFill="1" applyBorder="1" applyAlignment="1">
      <alignment horizontal="center"/>
    </xf>
    <xf numFmtId="165" fontId="0" fillId="2" borderId="1" xfId="0" applyNumberFormat="1" applyFill="1" applyBorder="1" applyAlignment="1">
      <alignment horizontal="center"/>
    </xf>
    <xf numFmtId="164" fontId="1" fillId="0" borderId="5" xfId="0" applyNumberFormat="1" applyFont="1" applyBorder="1" applyAlignment="1">
      <alignment horizontal="center"/>
    </xf>
    <xf numFmtId="10" fontId="0" fillId="0" borderId="0" xfId="0" applyNumberFormat="1" applyAlignment="1">
      <alignment horizontal="center"/>
    </xf>
    <xf numFmtId="0" fontId="2" fillId="5" borderId="2" xfId="0" applyFont="1" applyFill="1" applyBorder="1" applyAlignment="1">
      <alignment horizontal="center"/>
    </xf>
    <xf numFmtId="164" fontId="2" fillId="5" borderId="2" xfId="0" applyNumberFormat="1" applyFont="1" applyFill="1" applyBorder="1" applyAlignment="1">
      <alignment horizontal="center"/>
    </xf>
    <xf numFmtId="10" fontId="2" fillId="5" borderId="21" xfId="0" applyNumberFormat="1" applyFont="1" applyFill="1" applyBorder="1" applyAlignment="1">
      <alignment horizontal="center"/>
    </xf>
    <xf numFmtId="0" fontId="0" fillId="5" borderId="1" xfId="0" applyFill="1" applyBorder="1" applyAlignment="1">
      <alignment horizontal="center"/>
    </xf>
    <xf numFmtId="165" fontId="0" fillId="5" borderId="1" xfId="0" applyNumberFormat="1" applyFill="1" applyBorder="1" applyAlignment="1">
      <alignment horizontal="center"/>
    </xf>
    <xf numFmtId="0" fontId="1" fillId="5" borderId="5" xfId="0" applyFont="1" applyFill="1" applyBorder="1" applyAlignment="1">
      <alignment horizontal="center"/>
    </xf>
    <xf numFmtId="164" fontId="1" fillId="5" borderId="5" xfId="0" applyNumberFormat="1" applyFont="1" applyFill="1" applyBorder="1" applyAlignment="1">
      <alignment horizontal="center"/>
    </xf>
    <xf numFmtId="10" fontId="1" fillId="5" borderId="5" xfId="0" applyNumberFormat="1" applyFont="1" applyFill="1" applyBorder="1" applyAlignment="1">
      <alignment horizontal="center"/>
    </xf>
    <xf numFmtId="9" fontId="0" fillId="5" borderId="23" xfId="0" applyNumberFormat="1" applyFill="1" applyBorder="1" applyAlignment="1">
      <alignment horizontal="center"/>
    </xf>
    <xf numFmtId="0" fontId="0" fillId="0" borderId="0" xfId="0" applyFill="1"/>
    <xf numFmtId="0" fontId="0" fillId="0" borderId="0" xfId="0" applyFill="1" applyAlignment="1">
      <alignment horizontal="left"/>
    </xf>
    <xf numFmtId="0" fontId="1" fillId="0" borderId="0" xfId="0" applyFont="1" applyFill="1"/>
    <xf numFmtId="165" fontId="0" fillId="0" borderId="0" xfId="0" applyNumberFormat="1" applyAlignment="1">
      <alignment horizontal="center"/>
    </xf>
    <xf numFmtId="10" fontId="0" fillId="2" borderId="23" xfId="0" applyNumberFormat="1" applyFill="1" applyBorder="1" applyAlignment="1">
      <alignment horizontal="center"/>
    </xf>
    <xf numFmtId="164" fontId="6" fillId="0" borderId="8" xfId="0" applyNumberFormat="1" applyFont="1" applyFill="1" applyBorder="1" applyAlignment="1">
      <alignment horizontal="right"/>
    </xf>
    <xf numFmtId="164" fontId="6" fillId="0" borderId="4" xfId="0" applyNumberFormat="1" applyFont="1" applyBorder="1" applyAlignment="1">
      <alignment horizontal="right"/>
    </xf>
    <xf numFmtId="164" fontId="0" fillId="0" borderId="0" xfId="0" applyNumberFormat="1" applyFill="1"/>
    <xf numFmtId="0" fontId="0" fillId="0" borderId="0" xfId="0" applyFill="1" applyBorder="1" applyAlignment="1">
      <alignment horizontal="left"/>
    </xf>
    <xf numFmtId="0" fontId="0" fillId="0" borderId="0" xfId="0" applyFill="1" applyBorder="1" applyAlignment="1">
      <alignment horizontal="right"/>
    </xf>
    <xf numFmtId="165" fontId="0" fillId="0" borderId="0" xfId="0" applyNumberFormat="1" applyFill="1" applyBorder="1" applyAlignment="1">
      <alignment horizontal="center"/>
    </xf>
    <xf numFmtId="165" fontId="0" fillId="0" borderId="0" xfId="0" applyNumberFormat="1" applyAlignment="1">
      <alignment horizontal="right"/>
    </xf>
    <xf numFmtId="0" fontId="0" fillId="0" borderId="1" xfId="0" applyBorder="1"/>
    <xf numFmtId="0" fontId="7" fillId="0" borderId="1" xfId="0" applyFont="1" applyBorder="1"/>
    <xf numFmtId="0" fontId="1" fillId="0" borderId="1" xfId="0" applyFont="1" applyBorder="1"/>
    <xf numFmtId="0" fontId="0" fillId="3" borderId="1" xfId="0" applyFont="1" applyFill="1" applyBorder="1" applyAlignment="1">
      <alignment horizontal="center"/>
    </xf>
    <xf numFmtId="0" fontId="0" fillId="0" borderId="8" xfId="0" applyFont="1" applyBorder="1" applyAlignment="1">
      <alignment horizontal="center"/>
    </xf>
    <xf numFmtId="0" fontId="0" fillId="0" borderId="1" xfId="0" applyFont="1" applyBorder="1" applyAlignment="1">
      <alignment horizontal="center"/>
    </xf>
    <xf numFmtId="0" fontId="0" fillId="3" borderId="16" xfId="0" applyNumberFormat="1" applyFont="1" applyFill="1" applyBorder="1"/>
    <xf numFmtId="0" fontId="0" fillId="2" borderId="22" xfId="0" applyFont="1" applyFill="1" applyBorder="1" applyAlignment="1">
      <alignment horizontal="left"/>
    </xf>
    <xf numFmtId="0" fontId="0" fillId="2" borderId="1" xfId="0" applyFont="1" applyFill="1" applyBorder="1" applyAlignment="1">
      <alignment horizontal="right"/>
    </xf>
    <xf numFmtId="10" fontId="0" fillId="2" borderId="23" xfId="0" applyNumberFormat="1" applyFont="1" applyFill="1" applyBorder="1" applyAlignment="1">
      <alignment horizontal="center"/>
    </xf>
    <xf numFmtId="164" fontId="0" fillId="0" borderId="8" xfId="0" applyNumberFormat="1" applyFont="1" applyFill="1" applyBorder="1" applyAlignment="1">
      <alignment horizontal="right"/>
    </xf>
    <xf numFmtId="0" fontId="0" fillId="5" borderId="22" xfId="0" applyFont="1" applyFill="1" applyBorder="1" applyAlignment="1">
      <alignment horizontal="left"/>
    </xf>
    <xf numFmtId="0" fontId="0" fillId="5" borderId="1" xfId="0" applyFont="1" applyFill="1" applyBorder="1" applyAlignment="1">
      <alignment horizontal="center"/>
    </xf>
    <xf numFmtId="165" fontId="0" fillId="5" borderId="1" xfId="0" applyNumberFormat="1" applyFont="1" applyFill="1" applyBorder="1" applyAlignment="1">
      <alignment horizontal="center"/>
    </xf>
    <xf numFmtId="9" fontId="0" fillId="5" borderId="23" xfId="0" applyNumberFormat="1" applyFont="1" applyFill="1" applyBorder="1" applyAlignment="1">
      <alignment horizontal="center"/>
    </xf>
    <xf numFmtId="164" fontId="0" fillId="0" borderId="4" xfId="0" applyNumberFormat="1" applyFont="1" applyBorder="1" applyAlignment="1">
      <alignment horizontal="right"/>
    </xf>
    <xf numFmtId="0" fontId="0" fillId="0" borderId="0" xfId="0" applyFont="1" applyFill="1"/>
    <xf numFmtId="0" fontId="0" fillId="0" borderId="0" xfId="0" applyFont="1"/>
    <xf numFmtId="0" fontId="0" fillId="3" borderId="8" xfId="0" applyFont="1" applyFill="1" applyBorder="1" applyAlignment="1">
      <alignment horizontal="center"/>
    </xf>
    <xf numFmtId="165" fontId="0" fillId="2" borderId="1" xfId="0" applyNumberFormat="1" applyFont="1" applyFill="1" applyBorder="1" applyAlignment="1">
      <alignment horizontal="center"/>
    </xf>
    <xf numFmtId="164" fontId="0" fillId="3" borderId="8" xfId="0" applyNumberFormat="1" applyFont="1" applyFill="1" applyBorder="1" applyAlignment="1">
      <alignment horizontal="right"/>
    </xf>
    <xf numFmtId="164" fontId="0" fillId="3" borderId="4" xfId="0" applyNumberFormat="1" applyFont="1" applyFill="1" applyBorder="1" applyAlignment="1">
      <alignment horizontal="right"/>
    </xf>
    <xf numFmtId="0" fontId="0" fillId="0" borderId="16" xfId="0" applyNumberFormat="1" applyFont="1" applyFill="1" applyBorder="1"/>
    <xf numFmtId="165" fontId="6" fillId="2" borderId="1" xfId="0" applyNumberFormat="1" applyFont="1" applyFill="1" applyBorder="1" applyAlignment="1">
      <alignment horizontal="center"/>
    </xf>
    <xf numFmtId="0" fontId="4" fillId="6" borderId="12" xfId="0" applyFont="1" applyFill="1" applyBorder="1" applyAlignment="1">
      <alignment horizontal="left" vertical="center" wrapText="1"/>
    </xf>
    <xf numFmtId="0" fontId="0" fillId="6" borderId="13" xfId="0" applyFill="1" applyBorder="1" applyAlignment="1">
      <alignment wrapText="1"/>
    </xf>
    <xf numFmtId="0" fontId="0" fillId="6" borderId="14" xfId="0" applyFill="1" applyBorder="1" applyAlignment="1">
      <alignment wrapText="1"/>
    </xf>
    <xf numFmtId="0" fontId="4" fillId="4" borderId="12" xfId="0" applyFont="1" applyFill="1" applyBorder="1" applyAlignment="1">
      <alignment horizontal="left" vertical="center" wrapText="1"/>
    </xf>
    <xf numFmtId="0" fontId="0" fillId="4" borderId="13" xfId="0" applyFont="1" applyFill="1" applyBorder="1" applyAlignment="1">
      <alignment wrapText="1"/>
    </xf>
    <xf numFmtId="0" fontId="0" fillId="4" borderId="14" xfId="0" applyFont="1" applyFill="1" applyBorder="1" applyAlignment="1">
      <alignment wrapText="1"/>
    </xf>
    <xf numFmtId="0" fontId="0" fillId="4" borderId="13" xfId="0" applyFill="1" applyBorder="1" applyAlignment="1">
      <alignment wrapText="1"/>
    </xf>
    <xf numFmtId="0" fontId="0" fillId="4" borderId="14" xfId="0" applyFill="1" applyBorder="1" applyAlignment="1">
      <alignment wrapText="1"/>
    </xf>
    <xf numFmtId="0" fontId="4" fillId="4" borderId="13" xfId="0" applyFont="1" applyFill="1" applyBorder="1" applyAlignment="1">
      <alignment horizontal="left" vertical="center" wrapText="1"/>
    </xf>
    <xf numFmtId="0" fontId="1" fillId="5" borderId="17" xfId="0" applyFont="1" applyFill="1" applyBorder="1" applyAlignment="1">
      <alignment horizontal="center"/>
    </xf>
    <xf numFmtId="0" fontId="1" fillId="5" borderId="18" xfId="0" applyFont="1" applyFill="1" applyBorder="1" applyAlignment="1">
      <alignment horizontal="center"/>
    </xf>
    <xf numFmtId="0" fontId="1" fillId="5" borderId="19" xfId="0" applyFont="1" applyFill="1" applyBorder="1" applyAlignment="1">
      <alignment horizontal="center"/>
    </xf>
    <xf numFmtId="0" fontId="1" fillId="2" borderId="17"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vindevogel\AppData\Local\Microsoft\Windows\INetCache\Content.Outlook\FWQGYDCN\5169546-DOKO%20Leader_.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s>
    <sheetDataSet>
      <sheetData sheetId="0">
        <row r="1">
          <cell r="A1">
            <v>122284</v>
          </cell>
          <cell r="B1" t="str">
            <v>EH</v>
          </cell>
          <cell r="C1">
            <v>7.1286970000000007</v>
          </cell>
        </row>
        <row r="2">
          <cell r="A2">
            <v>122318</v>
          </cell>
          <cell r="B2" t="str">
            <v>EH</v>
          </cell>
          <cell r="C2">
            <v>7.1286970000000007</v>
          </cell>
        </row>
        <row r="3">
          <cell r="A3">
            <v>122331</v>
          </cell>
          <cell r="B3" t="str">
            <v>EH</v>
          </cell>
          <cell r="C3">
            <v>7.1286970000000007</v>
          </cell>
        </row>
        <row r="4">
          <cell r="A4">
            <v>122386</v>
          </cell>
          <cell r="B4" t="str">
            <v>EH</v>
          </cell>
          <cell r="C4">
            <v>7.1286970000000007</v>
          </cell>
        </row>
        <row r="5">
          <cell r="A5">
            <v>122579</v>
          </cell>
          <cell r="B5" t="str">
            <v>EH</v>
          </cell>
          <cell r="C5">
            <v>17.506112999999999</v>
          </cell>
        </row>
        <row r="6">
          <cell r="A6">
            <v>122581</v>
          </cell>
          <cell r="B6" t="str">
            <v>EH</v>
          </cell>
          <cell r="C6">
            <v>11.594281000000001</v>
          </cell>
        </row>
        <row r="7">
          <cell r="A7">
            <v>133863</v>
          </cell>
          <cell r="B7" t="str">
            <v>EH</v>
          </cell>
          <cell r="C7">
            <v>31.315978000000005</v>
          </cell>
        </row>
        <row r="8">
          <cell r="A8">
            <v>155527</v>
          </cell>
          <cell r="B8" t="str">
            <v>EH</v>
          </cell>
          <cell r="C8">
            <v>9.136489000000001</v>
          </cell>
        </row>
        <row r="9">
          <cell r="A9">
            <v>155538</v>
          </cell>
          <cell r="B9" t="str">
            <v>EH</v>
          </cell>
          <cell r="C9">
            <v>7.8955620000000009</v>
          </cell>
        </row>
        <row r="10">
          <cell r="A10">
            <v>155551</v>
          </cell>
          <cell r="B10" t="str">
            <v>EH</v>
          </cell>
          <cell r="C10">
            <v>9.136489000000001</v>
          </cell>
        </row>
        <row r="11">
          <cell r="A11">
            <v>155595</v>
          </cell>
          <cell r="B11" t="str">
            <v>EH</v>
          </cell>
          <cell r="C11">
            <v>7.8955620000000009</v>
          </cell>
        </row>
        <row r="12">
          <cell r="A12">
            <v>155629</v>
          </cell>
          <cell r="B12" t="str">
            <v>EH</v>
          </cell>
          <cell r="C12">
            <v>9.4153489999999991</v>
          </cell>
        </row>
        <row r="13">
          <cell r="A13">
            <v>155653</v>
          </cell>
          <cell r="B13" t="str">
            <v>EH</v>
          </cell>
          <cell r="C13">
            <v>10.530789</v>
          </cell>
        </row>
        <row r="14">
          <cell r="A14">
            <v>155675</v>
          </cell>
          <cell r="B14" t="str">
            <v>EH</v>
          </cell>
          <cell r="C14">
            <v>10.530789</v>
          </cell>
        </row>
        <row r="15">
          <cell r="A15">
            <v>155686</v>
          </cell>
          <cell r="B15" t="str">
            <v>EH</v>
          </cell>
          <cell r="C15">
            <v>10.530789</v>
          </cell>
        </row>
        <row r="16">
          <cell r="A16">
            <v>155733</v>
          </cell>
          <cell r="B16" t="str">
            <v>EH</v>
          </cell>
          <cell r="C16">
            <v>7.8955620000000009</v>
          </cell>
        </row>
        <row r="17">
          <cell r="A17">
            <v>155744</v>
          </cell>
          <cell r="B17" t="str">
            <v>EH</v>
          </cell>
          <cell r="C17">
            <v>10.530789</v>
          </cell>
        </row>
        <row r="18">
          <cell r="A18">
            <v>155813</v>
          </cell>
          <cell r="B18" t="str">
            <v>EH</v>
          </cell>
          <cell r="C18">
            <v>9.4153489999999991</v>
          </cell>
        </row>
        <row r="19">
          <cell r="A19">
            <v>155846</v>
          </cell>
          <cell r="B19" t="str">
            <v>EH</v>
          </cell>
          <cell r="C19">
            <v>7.8955620000000009</v>
          </cell>
        </row>
        <row r="20">
          <cell r="A20">
            <v>155857</v>
          </cell>
          <cell r="B20" t="str">
            <v>EH</v>
          </cell>
          <cell r="C20">
            <v>9.136489000000001</v>
          </cell>
        </row>
        <row r="21">
          <cell r="A21">
            <v>155868</v>
          </cell>
          <cell r="B21" t="str">
            <v>EH</v>
          </cell>
          <cell r="C21">
            <v>9.136489000000001</v>
          </cell>
        </row>
        <row r="22">
          <cell r="A22">
            <v>155879</v>
          </cell>
          <cell r="B22" t="str">
            <v>EH</v>
          </cell>
          <cell r="C22">
            <v>9.136489000000001</v>
          </cell>
        </row>
        <row r="23">
          <cell r="A23">
            <v>155881</v>
          </cell>
          <cell r="B23" t="str">
            <v>EH</v>
          </cell>
          <cell r="C23">
            <v>9.136489000000001</v>
          </cell>
        </row>
        <row r="24">
          <cell r="A24">
            <v>157067</v>
          </cell>
          <cell r="B24" t="str">
            <v>EH</v>
          </cell>
          <cell r="C24">
            <v>6.9753240000000005</v>
          </cell>
        </row>
        <row r="25">
          <cell r="A25">
            <v>157078</v>
          </cell>
          <cell r="B25" t="str">
            <v>EH</v>
          </cell>
          <cell r="C25">
            <v>6.9753240000000005</v>
          </cell>
        </row>
        <row r="26">
          <cell r="A26">
            <v>157227</v>
          </cell>
          <cell r="B26" t="str">
            <v>DS</v>
          </cell>
          <cell r="C26">
            <v>4.2982680000000002</v>
          </cell>
        </row>
        <row r="27">
          <cell r="A27">
            <v>157227</v>
          </cell>
          <cell r="B27" t="str">
            <v>PAL</v>
          </cell>
          <cell r="C27">
            <v>4.2982680000000002</v>
          </cell>
        </row>
        <row r="28">
          <cell r="A28">
            <v>157785</v>
          </cell>
          <cell r="B28" t="str">
            <v>DS</v>
          </cell>
          <cell r="C28">
            <v>5.5391950000000003</v>
          </cell>
        </row>
        <row r="29">
          <cell r="A29">
            <v>157785</v>
          </cell>
          <cell r="B29" t="str">
            <v>PAL</v>
          </cell>
          <cell r="C29">
            <v>5.5391950000000003</v>
          </cell>
        </row>
        <row r="30">
          <cell r="A30">
            <v>157796</v>
          </cell>
          <cell r="B30" t="str">
            <v>DS</v>
          </cell>
          <cell r="C30">
            <v>4.1170090000000004</v>
          </cell>
        </row>
        <row r="31">
          <cell r="A31">
            <v>157796</v>
          </cell>
          <cell r="B31" t="str">
            <v>PAL</v>
          </cell>
          <cell r="C31">
            <v>4.1170090000000004</v>
          </cell>
        </row>
        <row r="32">
          <cell r="A32">
            <v>158026</v>
          </cell>
          <cell r="B32" t="str">
            <v>EH</v>
          </cell>
          <cell r="C32">
            <v>40.647669</v>
          </cell>
        </row>
        <row r="33">
          <cell r="A33">
            <v>158048</v>
          </cell>
          <cell r="B33" t="str">
            <v>EH</v>
          </cell>
          <cell r="C33">
            <v>81.365053000000017</v>
          </cell>
        </row>
        <row r="34">
          <cell r="A34">
            <v>159042</v>
          </cell>
          <cell r="B34" t="str">
            <v>EH</v>
          </cell>
          <cell r="C34">
            <v>9.136489000000001</v>
          </cell>
        </row>
        <row r="35">
          <cell r="A35">
            <v>159202</v>
          </cell>
          <cell r="B35" t="str">
            <v>EH</v>
          </cell>
          <cell r="C35">
            <v>15.163689000000002</v>
          </cell>
        </row>
        <row r="36">
          <cell r="A36">
            <v>159213</v>
          </cell>
          <cell r="B36" t="str">
            <v>EH</v>
          </cell>
          <cell r="C36">
            <v>15.163689000000002</v>
          </cell>
        </row>
        <row r="37">
          <cell r="A37">
            <v>159224</v>
          </cell>
          <cell r="B37" t="str">
            <v>EH</v>
          </cell>
          <cell r="C37">
            <v>15.163689000000002</v>
          </cell>
        </row>
        <row r="38">
          <cell r="A38">
            <v>159235</v>
          </cell>
          <cell r="B38" t="str">
            <v>EH</v>
          </cell>
          <cell r="C38">
            <v>15.163689000000002</v>
          </cell>
        </row>
        <row r="39">
          <cell r="A39">
            <v>159337</v>
          </cell>
          <cell r="B39" t="str">
            <v>KAR</v>
          </cell>
          <cell r="C39">
            <v>8.6662510000000008</v>
          </cell>
        </row>
        <row r="40">
          <cell r="A40">
            <v>159441</v>
          </cell>
          <cell r="B40" t="str">
            <v>EH</v>
          </cell>
          <cell r="C40">
            <v>7.5748730000000011</v>
          </cell>
        </row>
        <row r="41">
          <cell r="A41">
            <v>159452</v>
          </cell>
          <cell r="B41" t="str">
            <v>EH</v>
          </cell>
          <cell r="C41">
            <v>7.5748730000000011</v>
          </cell>
        </row>
        <row r="42">
          <cell r="A42">
            <v>159463</v>
          </cell>
          <cell r="B42" t="str">
            <v>EH</v>
          </cell>
          <cell r="C42">
            <v>7.5748730000000011</v>
          </cell>
        </row>
        <row r="43">
          <cell r="A43">
            <v>159474</v>
          </cell>
          <cell r="B43" t="str">
            <v>EH</v>
          </cell>
          <cell r="C43">
            <v>7.5748730000000011</v>
          </cell>
        </row>
        <row r="44">
          <cell r="A44">
            <v>159485</v>
          </cell>
          <cell r="B44" t="str">
            <v>EH</v>
          </cell>
          <cell r="C44">
            <v>7.8955620000000009</v>
          </cell>
        </row>
        <row r="45">
          <cell r="A45">
            <v>159508</v>
          </cell>
          <cell r="B45" t="str">
            <v>DS</v>
          </cell>
          <cell r="C45">
            <v>5.148791000000001</v>
          </cell>
        </row>
        <row r="46">
          <cell r="A46">
            <v>159508</v>
          </cell>
          <cell r="B46" t="str">
            <v>PAL</v>
          </cell>
          <cell r="C46">
            <v>5.148791000000001</v>
          </cell>
        </row>
        <row r="47">
          <cell r="A47">
            <v>159543</v>
          </cell>
          <cell r="B47" t="str">
            <v>DS</v>
          </cell>
          <cell r="C47">
            <v>3.9915220000000007</v>
          </cell>
        </row>
        <row r="48">
          <cell r="A48">
            <v>159543</v>
          </cell>
          <cell r="B48" t="str">
            <v>PAL</v>
          </cell>
          <cell r="C48">
            <v>3.9915220000000007</v>
          </cell>
        </row>
        <row r="49">
          <cell r="A49">
            <v>159634</v>
          </cell>
          <cell r="B49" t="str">
            <v>EH</v>
          </cell>
          <cell r="C49">
            <v>10.530789</v>
          </cell>
        </row>
        <row r="50">
          <cell r="A50">
            <v>159645</v>
          </cell>
          <cell r="B50" t="str">
            <v>EH</v>
          </cell>
          <cell r="C50">
            <v>10.530789</v>
          </cell>
        </row>
        <row r="51">
          <cell r="A51">
            <v>159667</v>
          </cell>
          <cell r="B51" t="str">
            <v>EH</v>
          </cell>
          <cell r="C51">
            <v>10.530789</v>
          </cell>
        </row>
        <row r="52">
          <cell r="A52">
            <v>159678</v>
          </cell>
          <cell r="B52" t="str">
            <v>EH</v>
          </cell>
          <cell r="C52">
            <v>9.4153489999999991</v>
          </cell>
        </row>
        <row r="53">
          <cell r="A53">
            <v>159689</v>
          </cell>
          <cell r="B53" t="str">
            <v>EH</v>
          </cell>
          <cell r="C53">
            <v>10.530789</v>
          </cell>
        </row>
        <row r="54">
          <cell r="A54">
            <v>159862</v>
          </cell>
          <cell r="B54" t="str">
            <v>EH</v>
          </cell>
          <cell r="C54">
            <v>7.5748730000000011</v>
          </cell>
        </row>
        <row r="55">
          <cell r="A55">
            <v>159873</v>
          </cell>
          <cell r="B55" t="str">
            <v>EH</v>
          </cell>
          <cell r="C55">
            <v>7.8955620000000009</v>
          </cell>
        </row>
        <row r="56">
          <cell r="A56">
            <v>159884</v>
          </cell>
          <cell r="B56" t="str">
            <v>EH</v>
          </cell>
          <cell r="C56">
            <v>7.8955620000000009</v>
          </cell>
        </row>
        <row r="57">
          <cell r="A57">
            <v>159895</v>
          </cell>
          <cell r="B57" t="str">
            <v>EH</v>
          </cell>
          <cell r="C57">
            <v>9.136489000000001</v>
          </cell>
        </row>
        <row r="58">
          <cell r="A58">
            <v>160079</v>
          </cell>
          <cell r="B58" t="str">
            <v>DS</v>
          </cell>
          <cell r="C58">
            <v>11.064447000000001</v>
          </cell>
        </row>
        <row r="59">
          <cell r="A59">
            <v>160104</v>
          </cell>
          <cell r="B59" t="str">
            <v>EH</v>
          </cell>
          <cell r="C59">
            <v>6.4036609999999996</v>
          </cell>
        </row>
        <row r="60">
          <cell r="A60">
            <v>160115</v>
          </cell>
          <cell r="B60" t="str">
            <v>EH</v>
          </cell>
          <cell r="C60">
            <v>8.4672249999999991</v>
          </cell>
        </row>
        <row r="61">
          <cell r="A61">
            <v>160126</v>
          </cell>
          <cell r="B61" t="str">
            <v>EH</v>
          </cell>
          <cell r="C61">
            <v>6.5152049999999999</v>
          </cell>
        </row>
        <row r="62">
          <cell r="A62">
            <v>160137</v>
          </cell>
          <cell r="B62" t="str">
            <v>EH</v>
          </cell>
          <cell r="C62">
            <v>5.7901690000000006</v>
          </cell>
        </row>
        <row r="63">
          <cell r="A63">
            <v>160148</v>
          </cell>
          <cell r="B63" t="str">
            <v>EH</v>
          </cell>
          <cell r="C63">
            <v>7.8537330000000001</v>
          </cell>
        </row>
        <row r="64">
          <cell r="A64">
            <v>160159</v>
          </cell>
          <cell r="B64" t="str">
            <v>EH</v>
          </cell>
          <cell r="C64">
            <v>8.7600280000000001</v>
          </cell>
        </row>
        <row r="65">
          <cell r="A65">
            <v>199368</v>
          </cell>
          <cell r="B65" t="str">
            <v>EH</v>
          </cell>
          <cell r="C65">
            <v>58.128366999999997</v>
          </cell>
        </row>
        <row r="66">
          <cell r="A66">
            <v>233631</v>
          </cell>
          <cell r="B66" t="str">
            <v>EH</v>
          </cell>
          <cell r="C66">
            <v>6.194516000000001</v>
          </cell>
        </row>
        <row r="67">
          <cell r="A67">
            <v>233631</v>
          </cell>
          <cell r="B67" t="str">
            <v>PAL</v>
          </cell>
          <cell r="C67">
            <v>16.805139</v>
          </cell>
        </row>
        <row r="68">
          <cell r="A68">
            <v>233642</v>
          </cell>
          <cell r="B68" t="str">
            <v>EH</v>
          </cell>
          <cell r="C68">
            <v>12.640006000000001</v>
          </cell>
        </row>
        <row r="69">
          <cell r="A69">
            <v>233653</v>
          </cell>
          <cell r="B69" t="str">
            <v>EH</v>
          </cell>
          <cell r="C69">
            <v>5.5113090000000007</v>
          </cell>
        </row>
        <row r="70">
          <cell r="A70">
            <v>233697</v>
          </cell>
          <cell r="B70" t="str">
            <v>EH</v>
          </cell>
          <cell r="C70">
            <v>8.9235200000000017</v>
          </cell>
        </row>
        <row r="71">
          <cell r="A71">
            <v>234406</v>
          </cell>
          <cell r="B71" t="str">
            <v>KAR</v>
          </cell>
          <cell r="C71">
            <v>8.3176760000000005</v>
          </cell>
        </row>
        <row r="72">
          <cell r="A72">
            <v>351582</v>
          </cell>
          <cell r="B72" t="str">
            <v>EH</v>
          </cell>
          <cell r="C72">
            <v>62.63195600000001</v>
          </cell>
        </row>
        <row r="73">
          <cell r="A73">
            <v>351593</v>
          </cell>
          <cell r="B73" t="str">
            <v>EH</v>
          </cell>
          <cell r="C73">
            <v>41.480425000000004</v>
          </cell>
        </row>
        <row r="74">
          <cell r="A74">
            <v>468962</v>
          </cell>
          <cell r="B74" t="str">
            <v>EH</v>
          </cell>
          <cell r="C74">
            <v>7.2820700000000009</v>
          </cell>
        </row>
        <row r="75">
          <cell r="A75">
            <v>468973</v>
          </cell>
          <cell r="B75" t="str">
            <v>EH</v>
          </cell>
          <cell r="C75">
            <v>14.368938000000002</v>
          </cell>
        </row>
        <row r="76">
          <cell r="A76">
            <v>468984</v>
          </cell>
          <cell r="B76" t="str">
            <v>EH</v>
          </cell>
          <cell r="C76">
            <v>14.368938000000002</v>
          </cell>
        </row>
        <row r="77">
          <cell r="A77">
            <v>468995</v>
          </cell>
          <cell r="B77" t="str">
            <v>EH</v>
          </cell>
          <cell r="C77">
            <v>14.368938000000002</v>
          </cell>
        </row>
        <row r="78">
          <cell r="A78">
            <v>469008</v>
          </cell>
          <cell r="B78" t="str">
            <v>EH</v>
          </cell>
          <cell r="C78">
            <v>14.368938000000002</v>
          </cell>
        </row>
        <row r="79">
          <cell r="A79">
            <v>469167</v>
          </cell>
          <cell r="B79" t="str">
            <v>EH</v>
          </cell>
          <cell r="C79">
            <v>21.435568</v>
          </cell>
        </row>
        <row r="80">
          <cell r="A80">
            <v>469191</v>
          </cell>
          <cell r="B80" t="str">
            <v>DS</v>
          </cell>
          <cell r="C80">
            <v>8.8753960000000003</v>
          </cell>
        </row>
        <row r="81">
          <cell r="A81">
            <v>978133</v>
          </cell>
          <cell r="B81" t="str">
            <v>DS</v>
          </cell>
          <cell r="C81">
            <v>5.0233040000000004</v>
          </cell>
        </row>
        <row r="82">
          <cell r="A82">
            <v>978133</v>
          </cell>
          <cell r="B82" t="str">
            <v>PAL</v>
          </cell>
          <cell r="C82">
            <v>5.0233040000000004</v>
          </cell>
        </row>
        <row r="83">
          <cell r="A83">
            <v>978177</v>
          </cell>
          <cell r="B83" t="str">
            <v>DS</v>
          </cell>
          <cell r="C83">
            <v>4.6329000000000002</v>
          </cell>
        </row>
        <row r="84">
          <cell r="A84">
            <v>978177</v>
          </cell>
          <cell r="B84" t="str">
            <v>PAL</v>
          </cell>
          <cell r="C84">
            <v>4.6329000000000002</v>
          </cell>
        </row>
        <row r="85">
          <cell r="A85">
            <v>978188</v>
          </cell>
          <cell r="B85" t="str">
            <v>KAR</v>
          </cell>
          <cell r="C85">
            <v>9.586489000000002</v>
          </cell>
        </row>
        <row r="86">
          <cell r="A86">
            <v>978714</v>
          </cell>
          <cell r="B86" t="str">
            <v>DS</v>
          </cell>
          <cell r="C86">
            <v>4.4655840000000007</v>
          </cell>
        </row>
        <row r="87">
          <cell r="A87">
            <v>978714</v>
          </cell>
          <cell r="B87" t="str">
            <v>PAL</v>
          </cell>
          <cell r="C87">
            <v>4.4655840000000007</v>
          </cell>
        </row>
        <row r="88">
          <cell r="A88">
            <v>978725</v>
          </cell>
          <cell r="B88" t="str">
            <v>KAR</v>
          </cell>
          <cell r="C88">
            <v>9.2658000000000005</v>
          </cell>
        </row>
        <row r="89">
          <cell r="A89">
            <v>1037594</v>
          </cell>
          <cell r="B89" t="str">
            <v>DS</v>
          </cell>
          <cell r="C89">
            <v>5.0372470000000007</v>
          </cell>
        </row>
        <row r="90">
          <cell r="A90">
            <v>1037594</v>
          </cell>
          <cell r="B90" t="str">
            <v>PAL</v>
          </cell>
          <cell r="C90">
            <v>5.0372470000000007</v>
          </cell>
        </row>
        <row r="91">
          <cell r="A91">
            <v>1131021</v>
          </cell>
          <cell r="B91" t="str">
            <v>DS</v>
          </cell>
          <cell r="C91">
            <v>10.265872</v>
          </cell>
        </row>
        <row r="92">
          <cell r="A92">
            <v>1131021</v>
          </cell>
          <cell r="B92" t="str">
            <v>PAL</v>
          </cell>
          <cell r="C92">
            <v>10.265872</v>
          </cell>
        </row>
        <row r="93">
          <cell r="A93">
            <v>1173481</v>
          </cell>
          <cell r="B93" t="str">
            <v>EH</v>
          </cell>
          <cell r="C93">
            <v>4.9257030000000004</v>
          </cell>
        </row>
        <row r="94">
          <cell r="A94">
            <v>1206747</v>
          </cell>
          <cell r="B94" t="str">
            <v>EH</v>
          </cell>
          <cell r="C94">
            <v>9.4153489999999991</v>
          </cell>
        </row>
        <row r="95">
          <cell r="A95">
            <v>1206793</v>
          </cell>
          <cell r="B95" t="str">
            <v>EH</v>
          </cell>
          <cell r="C95">
            <v>9.4153489999999991</v>
          </cell>
        </row>
        <row r="96">
          <cell r="A96">
            <v>1206997</v>
          </cell>
          <cell r="B96" t="str">
            <v>EH</v>
          </cell>
          <cell r="C96">
            <v>9.4153489999999991</v>
          </cell>
        </row>
        <row r="97">
          <cell r="A97">
            <v>1207001</v>
          </cell>
          <cell r="B97" t="str">
            <v>EH</v>
          </cell>
          <cell r="C97">
            <v>9.4711210000000001</v>
          </cell>
        </row>
        <row r="98">
          <cell r="A98">
            <v>1273509</v>
          </cell>
          <cell r="B98" t="str">
            <v>EH</v>
          </cell>
          <cell r="C98">
            <v>7.8955620000000009</v>
          </cell>
        </row>
        <row r="99">
          <cell r="A99">
            <v>1298505</v>
          </cell>
          <cell r="B99" t="str">
            <v>EH</v>
          </cell>
          <cell r="C99">
            <v>22.690438</v>
          </cell>
        </row>
        <row r="100">
          <cell r="A100">
            <v>1299064</v>
          </cell>
          <cell r="B100" t="str">
            <v>EH</v>
          </cell>
          <cell r="C100">
            <v>4.9257030000000004</v>
          </cell>
        </row>
        <row r="101">
          <cell r="A101">
            <v>1511775</v>
          </cell>
          <cell r="B101" t="str">
            <v>EH</v>
          </cell>
          <cell r="C101">
            <v>7.2820700000000009</v>
          </cell>
        </row>
        <row r="102">
          <cell r="A102">
            <v>1511786</v>
          </cell>
          <cell r="B102" t="str">
            <v>EH</v>
          </cell>
          <cell r="C102">
            <v>7.2820700000000009</v>
          </cell>
        </row>
        <row r="103">
          <cell r="A103">
            <v>1511855</v>
          </cell>
          <cell r="B103" t="str">
            <v>EH</v>
          </cell>
          <cell r="C103">
            <v>11.688058000000002</v>
          </cell>
        </row>
        <row r="104">
          <cell r="A104">
            <v>1533793</v>
          </cell>
          <cell r="B104" t="str">
            <v>EH</v>
          </cell>
          <cell r="C104">
            <v>9.4153489999999991</v>
          </cell>
        </row>
        <row r="105">
          <cell r="A105">
            <v>1533816</v>
          </cell>
          <cell r="B105" t="str">
            <v>EH</v>
          </cell>
          <cell r="C105">
            <v>9.4153489999999991</v>
          </cell>
        </row>
        <row r="106">
          <cell r="A106">
            <v>1533827</v>
          </cell>
          <cell r="B106" t="str">
            <v>EH</v>
          </cell>
          <cell r="C106">
            <v>9.4153489999999991</v>
          </cell>
        </row>
        <row r="107">
          <cell r="A107">
            <v>1533849</v>
          </cell>
          <cell r="B107" t="str">
            <v>EH</v>
          </cell>
          <cell r="C107">
            <v>9.4153489999999991</v>
          </cell>
        </row>
        <row r="108">
          <cell r="A108">
            <v>1533851</v>
          </cell>
          <cell r="B108" t="str">
            <v>EH</v>
          </cell>
          <cell r="C108">
            <v>18.286921</v>
          </cell>
        </row>
        <row r="109">
          <cell r="A109">
            <v>1533862</v>
          </cell>
          <cell r="B109" t="str">
            <v>EH</v>
          </cell>
          <cell r="C109">
            <v>18.203263</v>
          </cell>
        </row>
        <row r="110">
          <cell r="A110">
            <v>1581801</v>
          </cell>
          <cell r="B110" t="str">
            <v>DS</v>
          </cell>
          <cell r="C110">
            <v>3.8939210000000006</v>
          </cell>
        </row>
        <row r="111">
          <cell r="A111">
            <v>1581801</v>
          </cell>
          <cell r="B111" t="str">
            <v>PAL</v>
          </cell>
          <cell r="C111">
            <v>3.8939210000000006</v>
          </cell>
        </row>
        <row r="112">
          <cell r="A112">
            <v>1811965</v>
          </cell>
          <cell r="B112" t="str">
            <v>EH</v>
          </cell>
          <cell r="C112">
            <v>7.0868679999999999</v>
          </cell>
        </row>
        <row r="113">
          <cell r="A113">
            <v>1811976</v>
          </cell>
          <cell r="B113" t="str">
            <v>EH</v>
          </cell>
          <cell r="C113">
            <v>7.0868679999999999</v>
          </cell>
        </row>
        <row r="114">
          <cell r="A114">
            <v>1811987</v>
          </cell>
          <cell r="B114" t="str">
            <v>EH</v>
          </cell>
          <cell r="C114">
            <v>7.0868679999999999</v>
          </cell>
        </row>
        <row r="115">
          <cell r="A115">
            <v>1811998</v>
          </cell>
          <cell r="B115" t="str">
            <v>EH</v>
          </cell>
          <cell r="C115">
            <v>7.0868679999999999</v>
          </cell>
        </row>
        <row r="116">
          <cell r="A116">
            <v>1812002</v>
          </cell>
          <cell r="B116" t="str">
            <v>EH</v>
          </cell>
          <cell r="C116">
            <v>7.0868679999999999</v>
          </cell>
        </row>
        <row r="117">
          <cell r="A117">
            <v>1812013</v>
          </cell>
          <cell r="B117" t="str">
            <v>EH</v>
          </cell>
          <cell r="C117">
            <v>7.9373910000000008</v>
          </cell>
        </row>
        <row r="118">
          <cell r="A118">
            <v>1812024</v>
          </cell>
          <cell r="B118" t="str">
            <v>EH</v>
          </cell>
          <cell r="C118">
            <v>7.9373910000000008</v>
          </cell>
        </row>
        <row r="119">
          <cell r="A119">
            <v>1812035</v>
          </cell>
          <cell r="B119" t="str">
            <v>EH</v>
          </cell>
          <cell r="C119">
            <v>7.9373910000000008</v>
          </cell>
        </row>
        <row r="120">
          <cell r="A120">
            <v>1812046</v>
          </cell>
          <cell r="B120" t="str">
            <v>EH</v>
          </cell>
          <cell r="C120">
            <v>7.9373910000000008</v>
          </cell>
        </row>
        <row r="121">
          <cell r="A121">
            <v>1865312</v>
          </cell>
          <cell r="B121" t="str">
            <v>EH</v>
          </cell>
          <cell r="C121">
            <v>7.2820700000000009</v>
          </cell>
        </row>
        <row r="122">
          <cell r="A122">
            <v>1870571</v>
          </cell>
          <cell r="B122" t="str">
            <v>EH</v>
          </cell>
          <cell r="C122">
            <v>8.4393390000000004</v>
          </cell>
        </row>
        <row r="123">
          <cell r="A123">
            <v>1870593</v>
          </cell>
          <cell r="B123" t="str">
            <v>EH</v>
          </cell>
          <cell r="C123">
            <v>8.4393390000000004</v>
          </cell>
        </row>
        <row r="124">
          <cell r="A124">
            <v>1870605</v>
          </cell>
          <cell r="B124" t="str">
            <v>EH</v>
          </cell>
          <cell r="C124">
            <v>8.4393390000000004</v>
          </cell>
        </row>
        <row r="125">
          <cell r="A125">
            <v>1878544</v>
          </cell>
          <cell r="B125" t="str">
            <v>EH</v>
          </cell>
          <cell r="C125">
            <v>21.226423</v>
          </cell>
        </row>
        <row r="126">
          <cell r="A126">
            <v>1878566</v>
          </cell>
          <cell r="B126" t="str">
            <v>DS</v>
          </cell>
          <cell r="C126">
            <v>10.311525000000001</v>
          </cell>
        </row>
        <row r="127">
          <cell r="A127">
            <v>1878577</v>
          </cell>
          <cell r="B127" t="str">
            <v>EH</v>
          </cell>
          <cell r="C127">
            <v>15.679580000000001</v>
          </cell>
        </row>
        <row r="128">
          <cell r="A128">
            <v>1878624</v>
          </cell>
          <cell r="B128" t="str">
            <v>EH</v>
          </cell>
          <cell r="C128">
            <v>16.948392999999999</v>
          </cell>
        </row>
        <row r="129">
          <cell r="A129">
            <v>1892018</v>
          </cell>
          <cell r="B129" t="str">
            <v>EH</v>
          </cell>
          <cell r="C129">
            <v>36.572489000000004</v>
          </cell>
        </row>
        <row r="130">
          <cell r="A130">
            <v>1896477</v>
          </cell>
          <cell r="B130" t="str">
            <v>EH</v>
          </cell>
          <cell r="C130">
            <v>7.2820700000000009</v>
          </cell>
        </row>
        <row r="131">
          <cell r="A131">
            <v>1896502</v>
          </cell>
          <cell r="B131" t="str">
            <v>EH</v>
          </cell>
          <cell r="C131">
            <v>8.4393390000000004</v>
          </cell>
        </row>
        <row r="132">
          <cell r="A132">
            <v>1942592</v>
          </cell>
          <cell r="B132" t="str">
            <v>EH</v>
          </cell>
          <cell r="C132">
            <v>9.4153489999999991</v>
          </cell>
        </row>
        <row r="133">
          <cell r="A133">
            <v>1942604</v>
          </cell>
          <cell r="B133" t="str">
            <v>EH</v>
          </cell>
          <cell r="C133">
            <v>9.4153489999999991</v>
          </cell>
        </row>
        <row r="134">
          <cell r="A134">
            <v>1946072</v>
          </cell>
          <cell r="B134" t="str">
            <v>DS</v>
          </cell>
          <cell r="C134">
            <v>4.2146100000000004</v>
          </cell>
        </row>
        <row r="135">
          <cell r="A135">
            <v>1946072</v>
          </cell>
          <cell r="B135" t="str">
            <v>PAL</v>
          </cell>
          <cell r="C135">
            <v>4.2146100000000004</v>
          </cell>
        </row>
        <row r="136">
          <cell r="A136">
            <v>1946083</v>
          </cell>
          <cell r="B136" t="str">
            <v>DS</v>
          </cell>
          <cell r="C136">
            <v>9.1263700000000014</v>
          </cell>
        </row>
        <row r="137">
          <cell r="A137">
            <v>1982247</v>
          </cell>
          <cell r="B137" t="str">
            <v>EH</v>
          </cell>
          <cell r="C137">
            <v>3.1688850000000004</v>
          </cell>
        </row>
        <row r="138">
          <cell r="A138">
            <v>2026547</v>
          </cell>
          <cell r="B138" t="str">
            <v>EH</v>
          </cell>
          <cell r="C138">
            <v>98.841927000000013</v>
          </cell>
        </row>
        <row r="139">
          <cell r="A139">
            <v>2106817</v>
          </cell>
          <cell r="B139" t="str">
            <v>EH</v>
          </cell>
          <cell r="C139">
            <v>7.0868679999999999</v>
          </cell>
        </row>
        <row r="140">
          <cell r="A140">
            <v>2201463</v>
          </cell>
          <cell r="B140" t="str">
            <v>EH</v>
          </cell>
          <cell r="C140">
            <v>4.7305010000000003</v>
          </cell>
        </row>
        <row r="141">
          <cell r="A141">
            <v>2201496</v>
          </cell>
          <cell r="B141" t="str">
            <v>EH</v>
          </cell>
          <cell r="C141">
            <v>90.392469000000006</v>
          </cell>
        </row>
        <row r="142">
          <cell r="A142">
            <v>2335352</v>
          </cell>
          <cell r="B142" t="str">
            <v>DS</v>
          </cell>
          <cell r="C142">
            <v>5.8500000000000005</v>
          </cell>
        </row>
        <row r="143">
          <cell r="A143">
            <v>2335352</v>
          </cell>
          <cell r="B143" t="str">
            <v>PAL</v>
          </cell>
          <cell r="C143">
            <v>5.8500000000000005</v>
          </cell>
        </row>
        <row r="144">
          <cell r="A144">
            <v>2335363</v>
          </cell>
          <cell r="B144" t="str">
            <v>DS</v>
          </cell>
          <cell r="C144">
            <v>12.23</v>
          </cell>
        </row>
        <row r="145">
          <cell r="A145">
            <v>2335363</v>
          </cell>
          <cell r="B145" t="str">
            <v>PAL</v>
          </cell>
          <cell r="C145">
            <v>12.23</v>
          </cell>
        </row>
        <row r="146">
          <cell r="A146">
            <v>2526534</v>
          </cell>
          <cell r="B146" t="str">
            <v>EH</v>
          </cell>
          <cell r="C146">
            <v>7.5469870000000006</v>
          </cell>
        </row>
        <row r="147">
          <cell r="A147">
            <v>2526545</v>
          </cell>
          <cell r="B147" t="str">
            <v>EH</v>
          </cell>
          <cell r="C147">
            <v>15.107917</v>
          </cell>
        </row>
        <row r="148">
          <cell r="A148">
            <v>2526567</v>
          </cell>
          <cell r="B148" t="str">
            <v>EH</v>
          </cell>
          <cell r="C148">
            <v>7.2123550000000005</v>
          </cell>
        </row>
        <row r="149">
          <cell r="A149">
            <v>2526589</v>
          </cell>
          <cell r="B149" t="str">
            <v>EH</v>
          </cell>
          <cell r="C149">
            <v>14.438653000000002</v>
          </cell>
        </row>
        <row r="150">
          <cell r="A150">
            <v>2814836</v>
          </cell>
          <cell r="B150" t="str">
            <v>EH</v>
          </cell>
          <cell r="C150">
            <v>3.9218070000000007</v>
          </cell>
        </row>
        <row r="151">
          <cell r="A151">
            <v>2814858</v>
          </cell>
          <cell r="B151" t="str">
            <v>EH</v>
          </cell>
          <cell r="C151">
            <v>6.2921170000000011</v>
          </cell>
        </row>
        <row r="152">
          <cell r="A152">
            <v>2814869</v>
          </cell>
          <cell r="B152" t="str">
            <v>DS</v>
          </cell>
          <cell r="C152">
            <v>5.148791000000001</v>
          </cell>
        </row>
        <row r="153">
          <cell r="A153">
            <v>2814869</v>
          </cell>
          <cell r="B153" t="str">
            <v>PEU</v>
          </cell>
          <cell r="C153">
            <v>5.148791000000001</v>
          </cell>
        </row>
        <row r="154">
          <cell r="A154">
            <v>2823848</v>
          </cell>
          <cell r="B154" t="str">
            <v>EH</v>
          </cell>
          <cell r="C154">
            <v>32.194386999999999</v>
          </cell>
        </row>
        <row r="155">
          <cell r="A155">
            <v>2823859</v>
          </cell>
          <cell r="B155" t="str">
            <v>EH</v>
          </cell>
          <cell r="C155">
            <v>32.041014000000004</v>
          </cell>
        </row>
        <row r="156">
          <cell r="A156">
            <v>2830739</v>
          </cell>
          <cell r="B156" t="str">
            <v>EH</v>
          </cell>
          <cell r="C156">
            <v>60.042382000000011</v>
          </cell>
        </row>
        <row r="157">
          <cell r="A157">
            <v>2830741</v>
          </cell>
          <cell r="B157" t="str">
            <v>EH</v>
          </cell>
          <cell r="C157">
            <v>57.504756000000008</v>
          </cell>
        </row>
        <row r="158">
          <cell r="A158">
            <v>2847293</v>
          </cell>
          <cell r="B158" t="str">
            <v>DS</v>
          </cell>
          <cell r="C158">
            <v>10.060551000000002</v>
          </cell>
        </row>
        <row r="159">
          <cell r="A159">
            <v>2854366</v>
          </cell>
          <cell r="B159" t="str">
            <v>EH</v>
          </cell>
          <cell r="C159">
            <v>38.608167000000002</v>
          </cell>
        </row>
        <row r="160">
          <cell r="A160">
            <v>2857071</v>
          </cell>
          <cell r="B160" t="str">
            <v>EH</v>
          </cell>
          <cell r="C160">
            <v>5.3718789999999998</v>
          </cell>
        </row>
        <row r="161">
          <cell r="A161">
            <v>3045004</v>
          </cell>
          <cell r="B161" t="str">
            <v>EH</v>
          </cell>
          <cell r="C161">
            <v>9.4711210000000001</v>
          </cell>
        </row>
        <row r="162">
          <cell r="A162">
            <v>3045015</v>
          </cell>
          <cell r="B162" t="str">
            <v>EH</v>
          </cell>
          <cell r="C162">
            <v>10.823592</v>
          </cell>
        </row>
        <row r="163">
          <cell r="A163">
            <v>3045026</v>
          </cell>
          <cell r="B163" t="str">
            <v>EH</v>
          </cell>
          <cell r="C163">
            <v>8.5229970000000002</v>
          </cell>
        </row>
        <row r="164">
          <cell r="A164">
            <v>3045037</v>
          </cell>
          <cell r="B164" t="str">
            <v>EH</v>
          </cell>
          <cell r="C164">
            <v>8.5229970000000002</v>
          </cell>
        </row>
        <row r="165">
          <cell r="A165">
            <v>3045048</v>
          </cell>
          <cell r="B165" t="str">
            <v>EH</v>
          </cell>
          <cell r="C165">
            <v>8.5229970000000002</v>
          </cell>
        </row>
        <row r="166">
          <cell r="A166">
            <v>3045059</v>
          </cell>
          <cell r="B166" t="str">
            <v>EH</v>
          </cell>
          <cell r="C166">
            <v>8.5229970000000002</v>
          </cell>
        </row>
        <row r="167">
          <cell r="A167">
            <v>3061352</v>
          </cell>
          <cell r="B167" t="str">
            <v>EH</v>
          </cell>
          <cell r="C167">
            <v>7.8955620000000009</v>
          </cell>
        </row>
        <row r="168">
          <cell r="A168">
            <v>3061363</v>
          </cell>
          <cell r="B168" t="str">
            <v>EH</v>
          </cell>
          <cell r="C168">
            <v>9.136489000000001</v>
          </cell>
        </row>
        <row r="169">
          <cell r="A169">
            <v>3064751</v>
          </cell>
          <cell r="B169" t="str">
            <v>DS</v>
          </cell>
          <cell r="C169">
            <v>3.6987190000000005</v>
          </cell>
        </row>
        <row r="170">
          <cell r="A170">
            <v>3064751</v>
          </cell>
          <cell r="B170" t="str">
            <v>PAL</v>
          </cell>
          <cell r="C170">
            <v>3.6987190000000005</v>
          </cell>
        </row>
        <row r="171">
          <cell r="A171">
            <v>3064751</v>
          </cell>
          <cell r="B171" t="str">
            <v>PEU</v>
          </cell>
          <cell r="C171">
            <v>3.6987190000000005</v>
          </cell>
        </row>
        <row r="172">
          <cell r="A172">
            <v>3064818</v>
          </cell>
          <cell r="B172" t="str">
            <v>EH</v>
          </cell>
          <cell r="C172">
            <v>44.854631000000005</v>
          </cell>
        </row>
        <row r="173">
          <cell r="A173">
            <v>3064829</v>
          </cell>
          <cell r="B173" t="str">
            <v>EH</v>
          </cell>
          <cell r="C173">
            <v>61.028511000000009</v>
          </cell>
        </row>
        <row r="174">
          <cell r="A174">
            <v>3064842</v>
          </cell>
          <cell r="B174" t="str">
            <v>EH</v>
          </cell>
          <cell r="C174">
            <v>107.75150400000001</v>
          </cell>
        </row>
        <row r="175">
          <cell r="A175">
            <v>3067886</v>
          </cell>
          <cell r="B175" t="str">
            <v>EH</v>
          </cell>
          <cell r="C175">
            <v>20.848609000000003</v>
          </cell>
        </row>
        <row r="176">
          <cell r="A176">
            <v>3067909</v>
          </cell>
          <cell r="B176" t="str">
            <v>EH</v>
          </cell>
          <cell r="C176">
            <v>13.640078000000001</v>
          </cell>
        </row>
        <row r="177">
          <cell r="A177">
            <v>3067922</v>
          </cell>
          <cell r="B177" t="str">
            <v>EH</v>
          </cell>
          <cell r="C177">
            <v>34.460801000000004</v>
          </cell>
        </row>
        <row r="178">
          <cell r="A178">
            <v>3076923</v>
          </cell>
          <cell r="B178" t="str">
            <v>EH</v>
          </cell>
          <cell r="C178">
            <v>9.4711210000000001</v>
          </cell>
        </row>
        <row r="179">
          <cell r="A179">
            <v>3076956</v>
          </cell>
          <cell r="B179" t="str">
            <v>EH</v>
          </cell>
          <cell r="C179">
            <v>10.851478</v>
          </cell>
        </row>
        <row r="180">
          <cell r="A180">
            <v>3076991</v>
          </cell>
          <cell r="B180" t="str">
            <v>EH</v>
          </cell>
          <cell r="C180">
            <v>15.805067000000001</v>
          </cell>
        </row>
        <row r="181">
          <cell r="A181">
            <v>3077037</v>
          </cell>
          <cell r="B181" t="str">
            <v>EH</v>
          </cell>
          <cell r="C181">
            <v>18.900413</v>
          </cell>
        </row>
        <row r="182">
          <cell r="A182">
            <v>3077094</v>
          </cell>
          <cell r="B182" t="str">
            <v>EH</v>
          </cell>
          <cell r="C182">
            <v>8.3835670000000011</v>
          </cell>
        </row>
        <row r="183">
          <cell r="A183">
            <v>3077128</v>
          </cell>
          <cell r="B183" t="str">
            <v>EH</v>
          </cell>
          <cell r="C183">
            <v>18.900413</v>
          </cell>
        </row>
        <row r="184">
          <cell r="A184">
            <v>3077139</v>
          </cell>
          <cell r="B184" t="str">
            <v>EH</v>
          </cell>
          <cell r="C184">
            <v>18.286921</v>
          </cell>
        </row>
        <row r="185">
          <cell r="A185">
            <v>3077152</v>
          </cell>
          <cell r="B185" t="str">
            <v>EH</v>
          </cell>
          <cell r="C185">
            <v>7.0868679999999999</v>
          </cell>
        </row>
        <row r="186">
          <cell r="A186">
            <v>3077185</v>
          </cell>
          <cell r="B186" t="str">
            <v>EH</v>
          </cell>
          <cell r="C186">
            <v>7.0868679999999999</v>
          </cell>
        </row>
        <row r="187">
          <cell r="A187">
            <v>3077219</v>
          </cell>
          <cell r="B187" t="str">
            <v>EH</v>
          </cell>
          <cell r="C187">
            <v>7.0868679999999999</v>
          </cell>
        </row>
        <row r="188">
          <cell r="A188">
            <v>3077232</v>
          </cell>
          <cell r="B188" t="str">
            <v>EH</v>
          </cell>
          <cell r="C188">
            <v>7.0868679999999999</v>
          </cell>
        </row>
        <row r="189">
          <cell r="A189">
            <v>3077265</v>
          </cell>
          <cell r="B189" t="str">
            <v>EH</v>
          </cell>
          <cell r="C189">
            <v>8.3835670000000011</v>
          </cell>
        </row>
        <row r="190">
          <cell r="A190">
            <v>3077287</v>
          </cell>
          <cell r="B190" t="str">
            <v>EH</v>
          </cell>
          <cell r="C190">
            <v>7.9373910000000008</v>
          </cell>
        </row>
        <row r="191">
          <cell r="A191">
            <v>3077298</v>
          </cell>
          <cell r="B191" t="str">
            <v>EH</v>
          </cell>
          <cell r="C191">
            <v>7.9373910000000008</v>
          </cell>
        </row>
        <row r="192">
          <cell r="A192">
            <v>3077301</v>
          </cell>
          <cell r="B192" t="str">
            <v>EH</v>
          </cell>
          <cell r="C192">
            <v>9.4153489999999991</v>
          </cell>
        </row>
        <row r="193">
          <cell r="A193">
            <v>3077312</v>
          </cell>
          <cell r="B193" t="str">
            <v>EH</v>
          </cell>
          <cell r="C193">
            <v>14.490601</v>
          </cell>
        </row>
        <row r="194">
          <cell r="A194">
            <v>3077323</v>
          </cell>
          <cell r="B194" t="str">
            <v>EH</v>
          </cell>
          <cell r="C194">
            <v>9.4153489999999991</v>
          </cell>
        </row>
        <row r="195">
          <cell r="A195">
            <v>3077334</v>
          </cell>
          <cell r="B195" t="str">
            <v>EH</v>
          </cell>
          <cell r="C195">
            <v>9.4153489999999991</v>
          </cell>
        </row>
        <row r="196">
          <cell r="A196">
            <v>3077345</v>
          </cell>
          <cell r="B196" t="str">
            <v>EH</v>
          </cell>
          <cell r="C196">
            <v>10.530789</v>
          </cell>
        </row>
        <row r="197">
          <cell r="A197">
            <v>3077356</v>
          </cell>
          <cell r="B197" t="str">
            <v>EH</v>
          </cell>
          <cell r="C197">
            <v>15.843071999999999</v>
          </cell>
        </row>
        <row r="198">
          <cell r="A198">
            <v>3098371</v>
          </cell>
          <cell r="B198" t="str">
            <v>EH</v>
          </cell>
          <cell r="C198">
            <v>9.136489000000001</v>
          </cell>
        </row>
        <row r="199">
          <cell r="A199">
            <v>3098382</v>
          </cell>
          <cell r="B199" t="str">
            <v>EH</v>
          </cell>
          <cell r="C199">
            <v>15.805067000000001</v>
          </cell>
        </row>
        <row r="200">
          <cell r="A200">
            <v>3098393</v>
          </cell>
          <cell r="B200" t="str">
            <v>EH</v>
          </cell>
          <cell r="C200">
            <v>15.805067000000001</v>
          </cell>
        </row>
        <row r="201">
          <cell r="A201">
            <v>3098427</v>
          </cell>
          <cell r="B201" t="str">
            <v>EH</v>
          </cell>
          <cell r="C201">
            <v>18.900413</v>
          </cell>
        </row>
        <row r="202">
          <cell r="A202">
            <v>3098449</v>
          </cell>
          <cell r="B202" t="str">
            <v>EH</v>
          </cell>
          <cell r="C202">
            <v>18.900413</v>
          </cell>
        </row>
        <row r="203">
          <cell r="A203">
            <v>3098451</v>
          </cell>
          <cell r="B203" t="str">
            <v>EH</v>
          </cell>
          <cell r="C203">
            <v>15.805067000000001</v>
          </cell>
        </row>
        <row r="204">
          <cell r="A204">
            <v>3098473</v>
          </cell>
          <cell r="B204" t="str">
            <v>EH</v>
          </cell>
          <cell r="C204">
            <v>15.805067000000001</v>
          </cell>
        </row>
        <row r="205">
          <cell r="A205">
            <v>3098484</v>
          </cell>
          <cell r="B205" t="str">
            <v>EH</v>
          </cell>
          <cell r="C205">
            <v>18.286921</v>
          </cell>
        </row>
        <row r="206">
          <cell r="A206">
            <v>3098495</v>
          </cell>
          <cell r="B206" t="str">
            <v>EH</v>
          </cell>
          <cell r="C206">
            <v>50.403945</v>
          </cell>
        </row>
        <row r="207">
          <cell r="A207">
            <v>3098518</v>
          </cell>
          <cell r="B207" t="str">
            <v>EH</v>
          </cell>
          <cell r="C207">
            <v>34.745956000000007</v>
          </cell>
        </row>
        <row r="208">
          <cell r="A208">
            <v>3098553</v>
          </cell>
          <cell r="B208" t="str">
            <v>EH</v>
          </cell>
          <cell r="C208">
            <v>39.040400000000005</v>
          </cell>
        </row>
        <row r="209">
          <cell r="A209">
            <v>3098575</v>
          </cell>
          <cell r="B209" t="str">
            <v>EH</v>
          </cell>
          <cell r="C209">
            <v>45.900356000000002</v>
          </cell>
        </row>
        <row r="210">
          <cell r="A210">
            <v>3098586</v>
          </cell>
          <cell r="B210" t="str">
            <v>EH</v>
          </cell>
          <cell r="C210">
            <v>48.047578000000001</v>
          </cell>
        </row>
        <row r="211">
          <cell r="A211">
            <v>3111264</v>
          </cell>
          <cell r="B211" t="str">
            <v>EH</v>
          </cell>
          <cell r="C211">
            <v>10.530789</v>
          </cell>
        </row>
        <row r="212">
          <cell r="A212">
            <v>3111275</v>
          </cell>
          <cell r="B212" t="str">
            <v>EH</v>
          </cell>
          <cell r="C212">
            <v>13.640078000000001</v>
          </cell>
        </row>
        <row r="213">
          <cell r="A213">
            <v>3111286</v>
          </cell>
          <cell r="B213" t="str">
            <v>EH</v>
          </cell>
          <cell r="C213">
            <v>13.640078000000001</v>
          </cell>
        </row>
        <row r="214">
          <cell r="A214">
            <v>3113955</v>
          </cell>
          <cell r="B214" t="str">
            <v>EH</v>
          </cell>
          <cell r="C214">
            <v>13.640078000000001</v>
          </cell>
        </row>
        <row r="215">
          <cell r="A215">
            <v>3117561</v>
          </cell>
          <cell r="B215" t="str">
            <v>EH</v>
          </cell>
          <cell r="C215">
            <v>13.38528</v>
          </cell>
        </row>
        <row r="216">
          <cell r="A216">
            <v>3216313</v>
          </cell>
          <cell r="B216" t="str">
            <v>EH</v>
          </cell>
          <cell r="C216">
            <v>26.943053000000003</v>
          </cell>
        </row>
        <row r="217">
          <cell r="A217">
            <v>3318224</v>
          </cell>
          <cell r="B217" t="str">
            <v>EH</v>
          </cell>
          <cell r="C217">
            <v>18.830697999999998</v>
          </cell>
        </row>
        <row r="218">
          <cell r="A218">
            <v>3318246</v>
          </cell>
          <cell r="B218" t="str">
            <v>EH</v>
          </cell>
          <cell r="C218">
            <v>22.288561999999999</v>
          </cell>
        </row>
        <row r="219">
          <cell r="A219">
            <v>3318257</v>
          </cell>
          <cell r="B219" t="str">
            <v>EH</v>
          </cell>
          <cell r="C219">
            <v>22.288561999999999</v>
          </cell>
        </row>
        <row r="220">
          <cell r="A220">
            <v>3318268</v>
          </cell>
          <cell r="B220" t="str">
            <v>EH</v>
          </cell>
          <cell r="C220">
            <v>22.288561999999999</v>
          </cell>
        </row>
        <row r="221">
          <cell r="A221">
            <v>3318279</v>
          </cell>
          <cell r="B221" t="str">
            <v>EH</v>
          </cell>
          <cell r="C221">
            <v>18.830697999999998</v>
          </cell>
        </row>
        <row r="222">
          <cell r="A222">
            <v>3318281</v>
          </cell>
          <cell r="B222" t="str">
            <v>EH</v>
          </cell>
          <cell r="C222">
            <v>22.288561999999999</v>
          </cell>
        </row>
        <row r="223">
          <cell r="A223">
            <v>3318292</v>
          </cell>
          <cell r="B223" t="str">
            <v>EH</v>
          </cell>
          <cell r="C223">
            <v>22.288561999999999</v>
          </cell>
        </row>
        <row r="224">
          <cell r="A224">
            <v>3318304</v>
          </cell>
          <cell r="B224" t="str">
            <v>EH</v>
          </cell>
          <cell r="C224">
            <v>22.009702000000001</v>
          </cell>
        </row>
        <row r="225">
          <cell r="A225">
            <v>3318326</v>
          </cell>
          <cell r="B225" t="str">
            <v>EH</v>
          </cell>
          <cell r="C225">
            <v>18.830697999999998</v>
          </cell>
        </row>
        <row r="226">
          <cell r="A226">
            <v>3318337</v>
          </cell>
          <cell r="B226" t="str">
            <v>EH</v>
          </cell>
          <cell r="C226">
            <v>22.288561999999999</v>
          </cell>
        </row>
        <row r="227">
          <cell r="A227">
            <v>3318359</v>
          </cell>
          <cell r="B227" t="str">
            <v>EH</v>
          </cell>
          <cell r="C227">
            <v>22.288561999999999</v>
          </cell>
        </row>
        <row r="228">
          <cell r="A228">
            <v>3318361</v>
          </cell>
          <cell r="B228" t="str">
            <v>EH</v>
          </cell>
          <cell r="C228">
            <v>22.288561999999999</v>
          </cell>
        </row>
        <row r="229">
          <cell r="A229">
            <v>3318372</v>
          </cell>
          <cell r="B229" t="str">
            <v>EH</v>
          </cell>
          <cell r="C229">
            <v>22.288561999999999</v>
          </cell>
        </row>
        <row r="230">
          <cell r="A230">
            <v>3345785</v>
          </cell>
          <cell r="B230" t="str">
            <v>EH</v>
          </cell>
          <cell r="C230">
            <v>27.682032</v>
          </cell>
        </row>
        <row r="231">
          <cell r="A231">
            <v>3358415</v>
          </cell>
          <cell r="B231" t="str">
            <v>DS</v>
          </cell>
          <cell r="C231">
            <v>8.1364170000000016</v>
          </cell>
        </row>
        <row r="232">
          <cell r="A232">
            <v>3381324</v>
          </cell>
          <cell r="B232" t="str">
            <v>EH</v>
          </cell>
          <cell r="C232">
            <v>20.334071000000002</v>
          </cell>
        </row>
        <row r="233">
          <cell r="A233">
            <v>3381324</v>
          </cell>
          <cell r="B233" t="str">
            <v>PAL</v>
          </cell>
          <cell r="C233">
            <v>20.334071000000002</v>
          </cell>
        </row>
        <row r="234">
          <cell r="A234">
            <v>3458796</v>
          </cell>
          <cell r="B234" t="str">
            <v>EH</v>
          </cell>
          <cell r="C234">
            <v>29.879849</v>
          </cell>
        </row>
        <row r="235">
          <cell r="A235">
            <v>3458901</v>
          </cell>
          <cell r="B235" t="str">
            <v>DS</v>
          </cell>
          <cell r="C235">
            <v>5.4415940000000003</v>
          </cell>
        </row>
        <row r="236">
          <cell r="A236">
            <v>3458901</v>
          </cell>
          <cell r="B236" t="str">
            <v>PAL</v>
          </cell>
          <cell r="C236">
            <v>5.4415940000000003</v>
          </cell>
        </row>
        <row r="237">
          <cell r="A237">
            <v>3458912</v>
          </cell>
          <cell r="B237" t="str">
            <v>DS</v>
          </cell>
          <cell r="C237">
            <v>10.897131000000002</v>
          </cell>
        </row>
        <row r="238">
          <cell r="A238">
            <v>3461673</v>
          </cell>
          <cell r="B238" t="str">
            <v>EH</v>
          </cell>
          <cell r="C238">
            <v>18.854759999999999</v>
          </cell>
        </row>
        <row r="239">
          <cell r="A239">
            <v>3461707</v>
          </cell>
          <cell r="B239" t="str">
            <v>EH</v>
          </cell>
          <cell r="C239">
            <v>18.854759999999999</v>
          </cell>
        </row>
        <row r="240">
          <cell r="A240">
            <v>3545478</v>
          </cell>
          <cell r="B240" t="str">
            <v>DS</v>
          </cell>
          <cell r="C240">
            <v>8.4989350000000012</v>
          </cell>
        </row>
        <row r="241">
          <cell r="A241">
            <v>3613372</v>
          </cell>
          <cell r="B241" t="str">
            <v>DS</v>
          </cell>
          <cell r="C241">
            <v>4.9396460000000006</v>
          </cell>
        </row>
        <row r="242">
          <cell r="A242">
            <v>3613372</v>
          </cell>
          <cell r="B242" t="str">
            <v>PAL</v>
          </cell>
          <cell r="C242">
            <v>4.9396460000000006</v>
          </cell>
        </row>
        <row r="243">
          <cell r="A243">
            <v>3718237</v>
          </cell>
          <cell r="B243" t="str">
            <v>EH</v>
          </cell>
          <cell r="C243">
            <v>18.900413</v>
          </cell>
        </row>
        <row r="244">
          <cell r="A244">
            <v>3718248</v>
          </cell>
          <cell r="B244" t="str">
            <v>EH</v>
          </cell>
          <cell r="C244">
            <v>21.689012999999999</v>
          </cell>
        </row>
        <row r="245">
          <cell r="A245">
            <v>3718341</v>
          </cell>
          <cell r="B245" t="str">
            <v>EH</v>
          </cell>
          <cell r="C245">
            <v>21.689012999999999</v>
          </cell>
        </row>
        <row r="246">
          <cell r="A246">
            <v>3718352</v>
          </cell>
          <cell r="B246" t="str">
            <v>EH</v>
          </cell>
          <cell r="C246">
            <v>21.689012999999999</v>
          </cell>
        </row>
        <row r="247">
          <cell r="A247">
            <v>3718363</v>
          </cell>
          <cell r="B247" t="str">
            <v>EH</v>
          </cell>
          <cell r="C247">
            <v>21.689012999999999</v>
          </cell>
        </row>
        <row r="248">
          <cell r="A248">
            <v>3718374</v>
          </cell>
          <cell r="B248" t="str">
            <v>EH</v>
          </cell>
          <cell r="C248">
            <v>21.689012999999999</v>
          </cell>
        </row>
        <row r="249">
          <cell r="A249">
            <v>3763756</v>
          </cell>
          <cell r="B249" t="str">
            <v>EH</v>
          </cell>
          <cell r="C249">
            <v>9.457177999999999</v>
          </cell>
        </row>
        <row r="250">
          <cell r="A250">
            <v>3763767</v>
          </cell>
          <cell r="B250" t="str">
            <v>EH</v>
          </cell>
          <cell r="C250">
            <v>7.8397900000000007</v>
          </cell>
        </row>
        <row r="251">
          <cell r="A251">
            <v>3763789</v>
          </cell>
          <cell r="B251" t="str">
            <v>EH</v>
          </cell>
          <cell r="C251">
            <v>7.8397900000000007</v>
          </cell>
        </row>
        <row r="252">
          <cell r="A252">
            <v>3763791</v>
          </cell>
          <cell r="B252" t="str">
            <v>EH</v>
          </cell>
          <cell r="C252">
            <v>7.8397900000000007</v>
          </cell>
        </row>
        <row r="253">
          <cell r="A253">
            <v>3763814</v>
          </cell>
          <cell r="B253" t="str">
            <v>EH</v>
          </cell>
          <cell r="C253">
            <v>7.8397900000000007</v>
          </cell>
        </row>
        <row r="254">
          <cell r="A254">
            <v>3794412</v>
          </cell>
          <cell r="B254" t="str">
            <v>DS</v>
          </cell>
          <cell r="C254">
            <v>5.9714280000000004</v>
          </cell>
        </row>
        <row r="255">
          <cell r="A255">
            <v>3794412</v>
          </cell>
          <cell r="B255" t="str">
            <v>PAL</v>
          </cell>
          <cell r="C255">
            <v>5.9714280000000004</v>
          </cell>
        </row>
        <row r="256">
          <cell r="A256">
            <v>3794423</v>
          </cell>
          <cell r="B256" t="str">
            <v>DS</v>
          </cell>
          <cell r="C256">
            <v>11.928913000000001</v>
          </cell>
        </row>
        <row r="257">
          <cell r="A257">
            <v>3907606</v>
          </cell>
          <cell r="B257" t="str">
            <v>DS</v>
          </cell>
          <cell r="C257">
            <v>9.8653490000000001</v>
          </cell>
        </row>
        <row r="258">
          <cell r="A258">
            <v>3910389</v>
          </cell>
          <cell r="B258" t="str">
            <v>EH</v>
          </cell>
          <cell r="C258">
            <v>8.6624269999999992</v>
          </cell>
        </row>
        <row r="259">
          <cell r="A259">
            <v>4157771</v>
          </cell>
          <cell r="B259" t="str">
            <v>DS</v>
          </cell>
          <cell r="C259">
            <v>10.311525000000001</v>
          </cell>
        </row>
        <row r="260">
          <cell r="A260">
            <v>4365289</v>
          </cell>
          <cell r="B260" t="str">
            <v>EH</v>
          </cell>
          <cell r="C260">
            <v>11.004851</v>
          </cell>
        </row>
        <row r="261">
          <cell r="A261">
            <v>4365325</v>
          </cell>
          <cell r="B261" t="str">
            <v>EH</v>
          </cell>
          <cell r="C261">
            <v>11.004851</v>
          </cell>
        </row>
        <row r="262">
          <cell r="A262">
            <v>4365336</v>
          </cell>
          <cell r="B262" t="str">
            <v>EH</v>
          </cell>
          <cell r="C262">
            <v>11.004851</v>
          </cell>
        </row>
        <row r="263">
          <cell r="A263">
            <v>4470248</v>
          </cell>
          <cell r="B263" t="str">
            <v>EH</v>
          </cell>
          <cell r="C263">
            <v>7.0868679999999999</v>
          </cell>
        </row>
        <row r="264">
          <cell r="A264">
            <v>4470259</v>
          </cell>
          <cell r="B264" t="str">
            <v>EH</v>
          </cell>
          <cell r="C264">
            <v>7.0868679999999999</v>
          </cell>
        </row>
        <row r="265">
          <cell r="A265">
            <v>4470294</v>
          </cell>
          <cell r="B265" t="str">
            <v>EH</v>
          </cell>
          <cell r="C265">
            <v>7.9373910000000008</v>
          </cell>
        </row>
        <row r="266">
          <cell r="A266">
            <v>4470328</v>
          </cell>
          <cell r="B266" t="str">
            <v>EH</v>
          </cell>
          <cell r="C266">
            <v>7.9373910000000008</v>
          </cell>
        </row>
        <row r="267">
          <cell r="A267">
            <v>4470339</v>
          </cell>
          <cell r="B267" t="str">
            <v>EH</v>
          </cell>
          <cell r="C267">
            <v>7.9373910000000008</v>
          </cell>
        </row>
        <row r="268">
          <cell r="A268">
            <v>4470408</v>
          </cell>
          <cell r="B268" t="str">
            <v>EH</v>
          </cell>
          <cell r="C268">
            <v>7.9373910000000008</v>
          </cell>
        </row>
        <row r="269">
          <cell r="A269">
            <v>4470419</v>
          </cell>
          <cell r="B269" t="str">
            <v>EH</v>
          </cell>
          <cell r="C269">
            <v>7.9373910000000008</v>
          </cell>
        </row>
        <row r="270">
          <cell r="A270">
            <v>4528523</v>
          </cell>
          <cell r="B270" t="str">
            <v>DS</v>
          </cell>
          <cell r="C270">
            <v>4.6747290000000001</v>
          </cell>
        </row>
        <row r="271">
          <cell r="A271">
            <v>4528523</v>
          </cell>
          <cell r="B271" t="str">
            <v>PAL</v>
          </cell>
          <cell r="C271">
            <v>4.6747290000000001</v>
          </cell>
        </row>
        <row r="272">
          <cell r="A272">
            <v>4528534</v>
          </cell>
          <cell r="B272" t="str">
            <v>DS</v>
          </cell>
          <cell r="C272">
            <v>9.530717000000001</v>
          </cell>
        </row>
        <row r="273">
          <cell r="A273">
            <v>4528534</v>
          </cell>
          <cell r="B273" t="str">
            <v>PAL</v>
          </cell>
          <cell r="C273">
            <v>9.530717000000001</v>
          </cell>
        </row>
        <row r="274">
          <cell r="A274">
            <v>4552765</v>
          </cell>
          <cell r="B274" t="str">
            <v>DS</v>
          </cell>
          <cell r="C274">
            <v>4.2285529999999998</v>
          </cell>
        </row>
        <row r="275">
          <cell r="A275">
            <v>4552765</v>
          </cell>
          <cell r="B275" t="str">
            <v>PAL</v>
          </cell>
          <cell r="C275">
            <v>4.2285529999999998</v>
          </cell>
        </row>
        <row r="276">
          <cell r="A276">
            <v>4633003</v>
          </cell>
          <cell r="B276" t="str">
            <v>DS</v>
          </cell>
          <cell r="C276">
            <v>6.2084590000000004</v>
          </cell>
        </row>
        <row r="277">
          <cell r="A277">
            <v>4633003</v>
          </cell>
          <cell r="B277" t="str">
            <v>PAL</v>
          </cell>
          <cell r="C277">
            <v>6.2084590000000004</v>
          </cell>
        </row>
        <row r="278">
          <cell r="A278">
            <v>4643929</v>
          </cell>
          <cell r="B278" t="str">
            <v>EH</v>
          </cell>
          <cell r="C278">
            <v>7.0868679999999999</v>
          </cell>
        </row>
        <row r="279">
          <cell r="A279">
            <v>4643942</v>
          </cell>
          <cell r="B279" t="str">
            <v>EH</v>
          </cell>
          <cell r="C279">
            <v>10.530789</v>
          </cell>
        </row>
        <row r="280">
          <cell r="A280">
            <v>4685888</v>
          </cell>
          <cell r="B280" t="str">
            <v>EH</v>
          </cell>
          <cell r="C280">
            <v>4.3958690000000002</v>
          </cell>
        </row>
        <row r="281">
          <cell r="A281">
            <v>4759725</v>
          </cell>
          <cell r="B281" t="str">
            <v>EH</v>
          </cell>
          <cell r="C281">
            <v>21.268252</v>
          </cell>
        </row>
        <row r="282">
          <cell r="A282">
            <v>4969377</v>
          </cell>
          <cell r="B282" t="str">
            <v>DS</v>
          </cell>
          <cell r="C282">
            <v>5.5670810000000008</v>
          </cell>
        </row>
        <row r="283">
          <cell r="A283">
            <v>4969377</v>
          </cell>
          <cell r="B283" t="str">
            <v>PEU</v>
          </cell>
          <cell r="C283">
            <v>5.5670810000000008</v>
          </cell>
        </row>
        <row r="284">
          <cell r="A284">
            <v>4969388</v>
          </cell>
          <cell r="B284" t="str">
            <v>DS</v>
          </cell>
          <cell r="C284">
            <v>11.148105000000001</v>
          </cell>
        </row>
        <row r="285">
          <cell r="A285">
            <v>4969468</v>
          </cell>
          <cell r="B285" t="str">
            <v>EH</v>
          </cell>
          <cell r="C285">
            <v>11.144280999999999</v>
          </cell>
        </row>
        <row r="286">
          <cell r="A286">
            <v>5027038</v>
          </cell>
          <cell r="B286" t="str">
            <v>EH</v>
          </cell>
          <cell r="C286">
            <v>6.7522359999999999</v>
          </cell>
        </row>
        <row r="287">
          <cell r="A287">
            <v>5046067</v>
          </cell>
          <cell r="B287" t="str">
            <v>DS</v>
          </cell>
          <cell r="C287">
            <v>12.430861</v>
          </cell>
        </row>
        <row r="288">
          <cell r="A288">
            <v>5181838</v>
          </cell>
          <cell r="B288" t="str">
            <v>DS</v>
          </cell>
          <cell r="C288">
            <v>4.1170090000000004</v>
          </cell>
        </row>
        <row r="289">
          <cell r="A289">
            <v>5181838</v>
          </cell>
          <cell r="B289" t="str">
            <v>PAL</v>
          </cell>
          <cell r="C289">
            <v>4.1170090000000004</v>
          </cell>
        </row>
        <row r="290">
          <cell r="A290">
            <v>5181849</v>
          </cell>
          <cell r="B290" t="str">
            <v>DS</v>
          </cell>
          <cell r="C290">
            <v>8.3176760000000005</v>
          </cell>
        </row>
        <row r="291">
          <cell r="A291">
            <v>5181849</v>
          </cell>
          <cell r="B291" t="str">
            <v>PAL</v>
          </cell>
          <cell r="C291">
            <v>8.3176760000000005</v>
          </cell>
        </row>
        <row r="292">
          <cell r="A292">
            <v>5328131</v>
          </cell>
          <cell r="B292" t="str">
            <v>EH</v>
          </cell>
          <cell r="C292">
            <v>8.3835670000000011</v>
          </cell>
        </row>
        <row r="293">
          <cell r="A293">
            <v>5328142</v>
          </cell>
          <cell r="B293" t="str">
            <v>EH</v>
          </cell>
          <cell r="C293">
            <v>9.4153489999999991</v>
          </cell>
        </row>
        <row r="294">
          <cell r="A294">
            <v>5328153</v>
          </cell>
          <cell r="B294" t="str">
            <v>EH</v>
          </cell>
          <cell r="C294">
            <v>9.4153489999999991</v>
          </cell>
        </row>
        <row r="295">
          <cell r="A295">
            <v>5328164</v>
          </cell>
          <cell r="B295" t="str">
            <v>EH</v>
          </cell>
          <cell r="C295">
            <v>9.3595769999999998</v>
          </cell>
        </row>
        <row r="296">
          <cell r="A296">
            <v>5362309</v>
          </cell>
          <cell r="B296" t="str">
            <v>DS</v>
          </cell>
          <cell r="C296">
            <v>4.4655840000000007</v>
          </cell>
        </row>
        <row r="297">
          <cell r="A297">
            <v>5362309</v>
          </cell>
          <cell r="B297" t="str">
            <v>PAL</v>
          </cell>
          <cell r="C297">
            <v>4.4655840000000007</v>
          </cell>
        </row>
        <row r="298">
          <cell r="A298">
            <v>5373989</v>
          </cell>
          <cell r="B298" t="str">
            <v>DS</v>
          </cell>
          <cell r="C298">
            <v>4.3261539999999998</v>
          </cell>
        </row>
        <row r="299">
          <cell r="A299">
            <v>5373989</v>
          </cell>
          <cell r="B299" t="str">
            <v>PAL</v>
          </cell>
          <cell r="C299">
            <v>4.3261539999999998</v>
          </cell>
        </row>
        <row r="300">
          <cell r="A300">
            <v>5408068</v>
          </cell>
          <cell r="B300" t="str">
            <v>DS</v>
          </cell>
          <cell r="C300">
            <v>3.9915220000000007</v>
          </cell>
        </row>
        <row r="301">
          <cell r="A301">
            <v>5408068</v>
          </cell>
          <cell r="B301" t="str">
            <v>PAL</v>
          </cell>
          <cell r="C301">
            <v>3.9915220000000007</v>
          </cell>
        </row>
        <row r="302">
          <cell r="A302">
            <v>5412768</v>
          </cell>
          <cell r="B302" t="str">
            <v>KAR</v>
          </cell>
          <cell r="C302">
            <v>42.617456000000004</v>
          </cell>
        </row>
        <row r="303">
          <cell r="A303">
            <v>5416589</v>
          </cell>
          <cell r="B303" t="str">
            <v>EH</v>
          </cell>
          <cell r="C303">
            <v>7.8955620000000009</v>
          </cell>
        </row>
        <row r="304">
          <cell r="A304">
            <v>5448625</v>
          </cell>
          <cell r="B304" t="str">
            <v>EH</v>
          </cell>
          <cell r="C304">
            <v>4.8281020000000003</v>
          </cell>
        </row>
        <row r="305">
          <cell r="A305">
            <v>5448636</v>
          </cell>
          <cell r="B305" t="str">
            <v>EH</v>
          </cell>
          <cell r="C305">
            <v>9.8374630000000014</v>
          </cell>
        </row>
        <row r="306">
          <cell r="A306">
            <v>5448647</v>
          </cell>
          <cell r="B306" t="str">
            <v>EH</v>
          </cell>
          <cell r="C306">
            <v>5.5252520000000009</v>
          </cell>
        </row>
        <row r="307">
          <cell r="A307">
            <v>5448658</v>
          </cell>
          <cell r="B307" t="str">
            <v>EH</v>
          </cell>
          <cell r="C307">
            <v>11.650053000000002</v>
          </cell>
        </row>
        <row r="308">
          <cell r="A308">
            <v>5448669</v>
          </cell>
          <cell r="B308" t="str">
            <v>EH</v>
          </cell>
          <cell r="C308">
            <v>4.1170090000000004</v>
          </cell>
        </row>
        <row r="309">
          <cell r="A309">
            <v>5448671</v>
          </cell>
          <cell r="B309" t="str">
            <v>EH</v>
          </cell>
          <cell r="C309">
            <v>8.3873910000000009</v>
          </cell>
        </row>
        <row r="310">
          <cell r="A310">
            <v>5448682</v>
          </cell>
          <cell r="B310" t="str">
            <v>EH</v>
          </cell>
          <cell r="C310">
            <v>10.771644000000002</v>
          </cell>
        </row>
        <row r="311">
          <cell r="A311">
            <v>5456576</v>
          </cell>
          <cell r="B311" t="str">
            <v>EH</v>
          </cell>
          <cell r="C311">
            <v>62.910816000000004</v>
          </cell>
        </row>
        <row r="312">
          <cell r="A312">
            <v>5572715</v>
          </cell>
          <cell r="B312" t="str">
            <v>EH</v>
          </cell>
          <cell r="C312">
            <v>16.739248</v>
          </cell>
        </row>
        <row r="313">
          <cell r="A313">
            <v>5572748</v>
          </cell>
          <cell r="B313" t="str">
            <v>EH</v>
          </cell>
          <cell r="C313">
            <v>14.145850000000001</v>
          </cell>
        </row>
        <row r="314">
          <cell r="A314">
            <v>5572759</v>
          </cell>
          <cell r="B314" t="str">
            <v>EH</v>
          </cell>
          <cell r="C314">
            <v>14.145850000000001</v>
          </cell>
        </row>
        <row r="315">
          <cell r="A315">
            <v>5589039</v>
          </cell>
          <cell r="B315" t="str">
            <v>DS</v>
          </cell>
          <cell r="C315">
            <v>8.0667019999999994</v>
          </cell>
        </row>
        <row r="316">
          <cell r="A316">
            <v>5747036</v>
          </cell>
          <cell r="B316" t="str">
            <v>EH</v>
          </cell>
          <cell r="C316">
            <v>67.135545000000008</v>
          </cell>
        </row>
        <row r="317">
          <cell r="A317">
            <v>5880446</v>
          </cell>
          <cell r="B317" t="str">
            <v>EH</v>
          </cell>
          <cell r="C317">
            <v>9.8615250000000003</v>
          </cell>
        </row>
        <row r="318">
          <cell r="A318">
            <v>5880468</v>
          </cell>
          <cell r="B318" t="str">
            <v>EH</v>
          </cell>
          <cell r="C318">
            <v>21.075521000000002</v>
          </cell>
        </row>
        <row r="319">
          <cell r="A319">
            <v>5880481</v>
          </cell>
          <cell r="B319" t="str">
            <v>EH</v>
          </cell>
          <cell r="C319">
            <v>9.4153489999999991</v>
          </cell>
        </row>
        <row r="320">
          <cell r="A320">
            <v>5880492</v>
          </cell>
          <cell r="B320" t="str">
            <v>EH</v>
          </cell>
          <cell r="C320">
            <v>10.530789</v>
          </cell>
        </row>
        <row r="321">
          <cell r="A321">
            <v>5880515</v>
          </cell>
          <cell r="B321" t="str">
            <v>EH</v>
          </cell>
          <cell r="C321">
            <v>9.4153489999999991</v>
          </cell>
        </row>
        <row r="322">
          <cell r="A322">
            <v>5880526</v>
          </cell>
          <cell r="B322" t="str">
            <v>EH</v>
          </cell>
          <cell r="C322">
            <v>7.9373910000000008</v>
          </cell>
        </row>
        <row r="323">
          <cell r="A323">
            <v>5880537</v>
          </cell>
          <cell r="B323" t="str">
            <v>EH</v>
          </cell>
          <cell r="C323">
            <v>7.0868679999999999</v>
          </cell>
        </row>
        <row r="324">
          <cell r="A324">
            <v>5880548</v>
          </cell>
          <cell r="B324" t="str">
            <v>EH</v>
          </cell>
          <cell r="C324">
            <v>7.0868679999999999</v>
          </cell>
        </row>
        <row r="325">
          <cell r="A325">
            <v>5880559</v>
          </cell>
          <cell r="B325" t="str">
            <v>EH</v>
          </cell>
          <cell r="C325">
            <v>14.145850000000001</v>
          </cell>
        </row>
        <row r="326">
          <cell r="A326">
            <v>5880561</v>
          </cell>
          <cell r="B326" t="str">
            <v>EH</v>
          </cell>
          <cell r="C326">
            <v>14.145850000000001</v>
          </cell>
        </row>
        <row r="327">
          <cell r="A327">
            <v>5880572</v>
          </cell>
          <cell r="B327" t="str">
            <v>EH</v>
          </cell>
          <cell r="C327">
            <v>14.145850000000001</v>
          </cell>
        </row>
        <row r="328">
          <cell r="A328">
            <v>5880583</v>
          </cell>
          <cell r="B328" t="str">
            <v>EH</v>
          </cell>
          <cell r="C328">
            <v>14.145850000000001</v>
          </cell>
        </row>
        <row r="329">
          <cell r="A329">
            <v>5880594</v>
          </cell>
          <cell r="B329" t="str">
            <v>EH</v>
          </cell>
          <cell r="C329">
            <v>16.042097999999999</v>
          </cell>
        </row>
        <row r="330">
          <cell r="A330">
            <v>5880617</v>
          </cell>
          <cell r="B330" t="str">
            <v>EH</v>
          </cell>
          <cell r="C330">
            <v>15.076207</v>
          </cell>
        </row>
        <row r="331">
          <cell r="A331">
            <v>5880628</v>
          </cell>
          <cell r="B331" t="str">
            <v>EH</v>
          </cell>
          <cell r="C331">
            <v>15.076207</v>
          </cell>
        </row>
        <row r="332">
          <cell r="A332">
            <v>5880652</v>
          </cell>
          <cell r="B332" t="str">
            <v>EH</v>
          </cell>
          <cell r="C332">
            <v>9.4153489999999991</v>
          </cell>
        </row>
        <row r="333">
          <cell r="A333">
            <v>5880674</v>
          </cell>
          <cell r="B333" t="str">
            <v>EH</v>
          </cell>
          <cell r="C333">
            <v>8.5508829999999989</v>
          </cell>
        </row>
        <row r="334">
          <cell r="A334">
            <v>5880685</v>
          </cell>
          <cell r="B334" t="str">
            <v>EH</v>
          </cell>
          <cell r="C334">
            <v>7.8955620000000009</v>
          </cell>
        </row>
        <row r="335">
          <cell r="A335">
            <v>5880708</v>
          </cell>
          <cell r="B335" t="str">
            <v>EH</v>
          </cell>
          <cell r="C335">
            <v>7.8955620000000009</v>
          </cell>
        </row>
        <row r="336">
          <cell r="A336">
            <v>5931146</v>
          </cell>
          <cell r="B336" t="str">
            <v>EH</v>
          </cell>
          <cell r="C336">
            <v>11.939032000000001</v>
          </cell>
        </row>
        <row r="337">
          <cell r="A337">
            <v>5931168</v>
          </cell>
          <cell r="B337" t="str">
            <v>DS</v>
          </cell>
          <cell r="C337">
            <v>6.3757750000000009</v>
          </cell>
        </row>
        <row r="338">
          <cell r="A338">
            <v>5931168</v>
          </cell>
          <cell r="B338" t="str">
            <v>PAL</v>
          </cell>
          <cell r="C338">
            <v>6.3757750000000009</v>
          </cell>
        </row>
        <row r="339">
          <cell r="A339">
            <v>5931179</v>
          </cell>
          <cell r="B339" t="str">
            <v>DS</v>
          </cell>
          <cell r="C339">
            <v>12.765493000000001</v>
          </cell>
        </row>
        <row r="340">
          <cell r="A340">
            <v>5931181</v>
          </cell>
          <cell r="B340" t="str">
            <v>EH</v>
          </cell>
          <cell r="C340">
            <v>6.5291480000000011</v>
          </cell>
        </row>
        <row r="341">
          <cell r="A341">
            <v>5931204</v>
          </cell>
          <cell r="B341" t="str">
            <v>EH</v>
          </cell>
          <cell r="C341">
            <v>12.765493000000001</v>
          </cell>
        </row>
        <row r="342">
          <cell r="A342">
            <v>5987137</v>
          </cell>
          <cell r="B342" t="str">
            <v>EH</v>
          </cell>
          <cell r="C342">
            <v>18.691268000000001</v>
          </cell>
        </row>
        <row r="343">
          <cell r="A343">
            <v>5987159</v>
          </cell>
          <cell r="B343" t="str">
            <v>EH</v>
          </cell>
          <cell r="C343">
            <v>21.605354999999999</v>
          </cell>
        </row>
        <row r="344">
          <cell r="A344">
            <v>5987172</v>
          </cell>
          <cell r="B344" t="str">
            <v>EH</v>
          </cell>
          <cell r="C344">
            <v>14.159793000000001</v>
          </cell>
        </row>
        <row r="345">
          <cell r="A345">
            <v>5987183</v>
          </cell>
          <cell r="B345" t="str">
            <v>EH</v>
          </cell>
          <cell r="C345">
            <v>19.193216</v>
          </cell>
        </row>
        <row r="346">
          <cell r="A346">
            <v>5987206</v>
          </cell>
          <cell r="B346" t="str">
            <v>EH</v>
          </cell>
          <cell r="C346">
            <v>17.506112999999999</v>
          </cell>
        </row>
        <row r="347">
          <cell r="A347">
            <v>5987241</v>
          </cell>
          <cell r="B347" t="str">
            <v>EH</v>
          </cell>
          <cell r="C347">
            <v>9.4292920000000002</v>
          </cell>
        </row>
        <row r="348">
          <cell r="A348">
            <v>6052602</v>
          </cell>
          <cell r="B348" t="str">
            <v>EH</v>
          </cell>
          <cell r="C348">
            <v>45.69121100000001</v>
          </cell>
        </row>
        <row r="349">
          <cell r="A349">
            <v>6090443</v>
          </cell>
          <cell r="B349" t="str">
            <v>EH</v>
          </cell>
          <cell r="C349">
            <v>13.403046999999999</v>
          </cell>
        </row>
        <row r="350">
          <cell r="A350">
            <v>6116248</v>
          </cell>
          <cell r="B350" t="str">
            <v>EH</v>
          </cell>
          <cell r="C350">
            <v>4.0371750000000004</v>
          </cell>
        </row>
        <row r="351">
          <cell r="A351">
            <v>6307705</v>
          </cell>
          <cell r="B351" t="str">
            <v>EH</v>
          </cell>
          <cell r="C351">
            <v>8.3835670000000011</v>
          </cell>
        </row>
        <row r="352">
          <cell r="A352">
            <v>6307716</v>
          </cell>
          <cell r="B352" t="str">
            <v>EH</v>
          </cell>
          <cell r="C352">
            <v>15.902668</v>
          </cell>
        </row>
        <row r="353">
          <cell r="A353">
            <v>6307727</v>
          </cell>
          <cell r="B353" t="str">
            <v>EH</v>
          </cell>
          <cell r="C353">
            <v>11.172167</v>
          </cell>
        </row>
        <row r="354">
          <cell r="A354">
            <v>6307738</v>
          </cell>
          <cell r="B354" t="str">
            <v>EH</v>
          </cell>
          <cell r="C354">
            <v>17.934521999999998</v>
          </cell>
        </row>
        <row r="355">
          <cell r="A355">
            <v>6307749</v>
          </cell>
          <cell r="B355" t="str">
            <v>EH</v>
          </cell>
          <cell r="C355">
            <v>17.934521999999998</v>
          </cell>
        </row>
        <row r="356">
          <cell r="A356">
            <v>6307751</v>
          </cell>
          <cell r="B356" t="str">
            <v>EH</v>
          </cell>
          <cell r="C356">
            <v>15.564211999999999</v>
          </cell>
        </row>
        <row r="357">
          <cell r="A357">
            <v>6307762</v>
          </cell>
          <cell r="B357" t="str">
            <v>EH</v>
          </cell>
          <cell r="C357">
            <v>17.934521999999998</v>
          </cell>
        </row>
        <row r="358">
          <cell r="A358">
            <v>6307773</v>
          </cell>
          <cell r="B358" t="str">
            <v>EH</v>
          </cell>
          <cell r="C358">
            <v>17.934521999999998</v>
          </cell>
        </row>
        <row r="359">
          <cell r="A359">
            <v>6307784</v>
          </cell>
          <cell r="B359" t="str">
            <v>EH</v>
          </cell>
          <cell r="C359">
            <v>17.934521999999998</v>
          </cell>
        </row>
        <row r="360">
          <cell r="A360">
            <v>6312793</v>
          </cell>
          <cell r="B360" t="str">
            <v>EH</v>
          </cell>
          <cell r="C360">
            <v>20.792837000000002</v>
          </cell>
        </row>
        <row r="361">
          <cell r="A361">
            <v>6521589</v>
          </cell>
          <cell r="B361" t="str">
            <v>DS</v>
          </cell>
          <cell r="C361">
            <v>7.6902410000000012</v>
          </cell>
        </row>
        <row r="362">
          <cell r="A362">
            <v>6541635</v>
          </cell>
          <cell r="B362" t="str">
            <v>EH</v>
          </cell>
          <cell r="C362">
            <v>24.68</v>
          </cell>
        </row>
        <row r="363">
          <cell r="A363">
            <v>6541635</v>
          </cell>
          <cell r="B363" t="str">
            <v>PAL</v>
          </cell>
          <cell r="C363">
            <v>24.68</v>
          </cell>
        </row>
        <row r="364">
          <cell r="A364">
            <v>6640067</v>
          </cell>
          <cell r="B364" t="str">
            <v>EH</v>
          </cell>
          <cell r="C364">
            <v>10.433187999999999</v>
          </cell>
        </row>
        <row r="365">
          <cell r="A365">
            <v>6640091</v>
          </cell>
          <cell r="B365" t="str">
            <v>EH</v>
          </cell>
          <cell r="C365">
            <v>10.433187999999999</v>
          </cell>
        </row>
        <row r="366">
          <cell r="A366">
            <v>6640103</v>
          </cell>
          <cell r="B366" t="str">
            <v>EH</v>
          </cell>
          <cell r="C366">
            <v>10.433187999999999</v>
          </cell>
        </row>
        <row r="367">
          <cell r="A367">
            <v>7147696</v>
          </cell>
          <cell r="B367" t="str">
            <v>EH</v>
          </cell>
          <cell r="C367">
            <v>17.934521999999998</v>
          </cell>
        </row>
        <row r="368">
          <cell r="A368">
            <v>7147708</v>
          </cell>
          <cell r="B368" t="str">
            <v>EH</v>
          </cell>
          <cell r="C368">
            <v>17.934521999999998</v>
          </cell>
        </row>
        <row r="369">
          <cell r="A369">
            <v>7150403</v>
          </cell>
          <cell r="B369" t="str">
            <v>EH</v>
          </cell>
          <cell r="C369">
            <v>12.799674000000001</v>
          </cell>
        </row>
        <row r="370">
          <cell r="A370">
            <v>7150642</v>
          </cell>
          <cell r="B370" t="str">
            <v>EH</v>
          </cell>
          <cell r="C370">
            <v>17.163833</v>
          </cell>
        </row>
        <row r="371">
          <cell r="A371">
            <v>7150653</v>
          </cell>
          <cell r="B371" t="str">
            <v>EH</v>
          </cell>
          <cell r="C371">
            <v>30.423626000000002</v>
          </cell>
        </row>
        <row r="372">
          <cell r="A372">
            <v>7192418</v>
          </cell>
          <cell r="B372" t="str">
            <v>DS</v>
          </cell>
          <cell r="C372">
            <v>5.3579360000000005</v>
          </cell>
        </row>
        <row r="373">
          <cell r="A373">
            <v>7192429</v>
          </cell>
          <cell r="B373" t="str">
            <v>EH</v>
          </cell>
          <cell r="C373">
            <v>22.378515000000004</v>
          </cell>
        </row>
        <row r="374">
          <cell r="A374">
            <v>7217016</v>
          </cell>
          <cell r="B374" t="str">
            <v>EH</v>
          </cell>
          <cell r="C374">
            <v>90.155438000000004</v>
          </cell>
        </row>
        <row r="375">
          <cell r="A375">
            <v>7235018</v>
          </cell>
          <cell r="B375" t="str">
            <v>DS</v>
          </cell>
          <cell r="C375">
            <v>10.715872000000001</v>
          </cell>
        </row>
        <row r="376">
          <cell r="A376">
            <v>7496602</v>
          </cell>
          <cell r="B376" t="str">
            <v>EH</v>
          </cell>
          <cell r="C376">
            <v>9.4711210000000001</v>
          </cell>
        </row>
        <row r="377">
          <cell r="A377">
            <v>7994283</v>
          </cell>
          <cell r="B377" t="str">
            <v>EH</v>
          </cell>
          <cell r="C377">
            <v>9.0249450000000007</v>
          </cell>
        </row>
        <row r="378">
          <cell r="A378">
            <v>8215209</v>
          </cell>
          <cell r="B378" t="str">
            <v>EH</v>
          </cell>
          <cell r="C378">
            <v>10.851478</v>
          </cell>
        </row>
        <row r="379">
          <cell r="A379">
            <v>8215211</v>
          </cell>
          <cell r="B379" t="str">
            <v>EH</v>
          </cell>
          <cell r="C379">
            <v>9.4711210000000001</v>
          </cell>
        </row>
        <row r="380">
          <cell r="A380">
            <v>8237978</v>
          </cell>
          <cell r="B380" t="str">
            <v>EH</v>
          </cell>
          <cell r="C380">
            <v>50.194800000000001</v>
          </cell>
        </row>
        <row r="381">
          <cell r="A381">
            <v>8237989</v>
          </cell>
          <cell r="B381" t="str">
            <v>EH</v>
          </cell>
          <cell r="C381">
            <v>74.53927800000001</v>
          </cell>
        </row>
        <row r="382">
          <cell r="A382">
            <v>8254556</v>
          </cell>
          <cell r="B382" t="str">
            <v>EH</v>
          </cell>
          <cell r="C382">
            <v>18.063832999999999</v>
          </cell>
        </row>
        <row r="383">
          <cell r="A383">
            <v>8278365</v>
          </cell>
          <cell r="B383" t="str">
            <v>EH</v>
          </cell>
          <cell r="C383">
            <v>34.460801000000004</v>
          </cell>
        </row>
        <row r="384">
          <cell r="A384">
            <v>8278376</v>
          </cell>
          <cell r="B384" t="str">
            <v>EH</v>
          </cell>
          <cell r="C384">
            <v>34.460801000000004</v>
          </cell>
        </row>
        <row r="385">
          <cell r="A385">
            <v>8278387</v>
          </cell>
          <cell r="B385" t="str">
            <v>EH</v>
          </cell>
          <cell r="C385">
            <v>34.460801000000004</v>
          </cell>
        </row>
        <row r="386">
          <cell r="A386">
            <v>9350874</v>
          </cell>
          <cell r="B386" t="str">
            <v>EH</v>
          </cell>
          <cell r="C386">
            <v>102.18824700000002</v>
          </cell>
        </row>
        <row r="387">
          <cell r="A387">
            <v>9350885</v>
          </cell>
          <cell r="B387" t="str">
            <v>EH</v>
          </cell>
          <cell r="C387">
            <v>8.7879140000000007</v>
          </cell>
        </row>
        <row r="388">
          <cell r="A388">
            <v>9350896</v>
          </cell>
          <cell r="B388" t="str">
            <v>EH</v>
          </cell>
          <cell r="C388">
            <v>5.7622830000000009</v>
          </cell>
        </row>
        <row r="389">
          <cell r="A389">
            <v>9350908</v>
          </cell>
          <cell r="B389" t="str">
            <v>EH</v>
          </cell>
          <cell r="C389">
            <v>17.575828000000001</v>
          </cell>
        </row>
        <row r="390">
          <cell r="A390">
            <v>9350919</v>
          </cell>
          <cell r="B390" t="str">
            <v>EH</v>
          </cell>
          <cell r="C390">
            <v>11.510623000000001</v>
          </cell>
        </row>
        <row r="391">
          <cell r="A391">
            <v>9660842</v>
          </cell>
          <cell r="B391" t="str">
            <v>EH</v>
          </cell>
          <cell r="C391">
            <v>24.798302</v>
          </cell>
        </row>
        <row r="392">
          <cell r="A392">
            <v>9660853</v>
          </cell>
          <cell r="B392" t="str">
            <v>EH</v>
          </cell>
          <cell r="C392">
            <v>21.689012999999999</v>
          </cell>
        </row>
        <row r="393">
          <cell r="A393">
            <v>9660864</v>
          </cell>
          <cell r="B393" t="str">
            <v>EH</v>
          </cell>
          <cell r="C393">
            <v>24.798302</v>
          </cell>
        </row>
        <row r="394">
          <cell r="A394">
            <v>9660875</v>
          </cell>
          <cell r="B394" t="str">
            <v>EH</v>
          </cell>
          <cell r="C394">
            <v>24.798302</v>
          </cell>
        </row>
        <row r="395">
          <cell r="A395">
            <v>10047145</v>
          </cell>
          <cell r="B395" t="str">
            <v>EH</v>
          </cell>
          <cell r="C395">
            <v>10.321644000000001</v>
          </cell>
        </row>
        <row r="396">
          <cell r="A396">
            <v>10047156</v>
          </cell>
          <cell r="B396" t="str">
            <v>EH</v>
          </cell>
          <cell r="C396">
            <v>20.643288000000002</v>
          </cell>
        </row>
        <row r="397">
          <cell r="A397">
            <v>10195124</v>
          </cell>
          <cell r="B397" t="str">
            <v>EH</v>
          </cell>
          <cell r="C397">
            <v>97.531285000000011</v>
          </cell>
        </row>
        <row r="398">
          <cell r="A398">
            <v>10512699</v>
          </cell>
          <cell r="B398" t="str">
            <v>EH</v>
          </cell>
          <cell r="C398">
            <v>5.5113090000000007</v>
          </cell>
        </row>
        <row r="399">
          <cell r="A399">
            <v>10880758</v>
          </cell>
          <cell r="B399" t="str">
            <v>EH</v>
          </cell>
          <cell r="C399">
            <v>25.230535</v>
          </cell>
        </row>
        <row r="400">
          <cell r="A400">
            <v>11175383</v>
          </cell>
          <cell r="B400" t="str">
            <v>DS</v>
          </cell>
          <cell r="C400">
            <v>3.8381490000000005</v>
          </cell>
        </row>
        <row r="401">
          <cell r="A401">
            <v>11175383</v>
          </cell>
          <cell r="B401" t="str">
            <v>PAL</v>
          </cell>
          <cell r="C401">
            <v>3.8381490000000005</v>
          </cell>
        </row>
        <row r="402">
          <cell r="A402">
            <v>11208068</v>
          </cell>
          <cell r="B402" t="str">
            <v>EH</v>
          </cell>
          <cell r="C402">
            <v>18.042242000000002</v>
          </cell>
        </row>
        <row r="403">
          <cell r="A403">
            <v>11208079</v>
          </cell>
          <cell r="B403" t="str">
            <v>EH</v>
          </cell>
          <cell r="C403">
            <v>14.954544000000002</v>
          </cell>
        </row>
        <row r="404">
          <cell r="A404">
            <v>11208092</v>
          </cell>
          <cell r="B404" t="str">
            <v>EH</v>
          </cell>
          <cell r="C404">
            <v>21.856328999999999</v>
          </cell>
        </row>
        <row r="405">
          <cell r="A405">
            <v>11240492</v>
          </cell>
          <cell r="B405" t="str">
            <v>EH</v>
          </cell>
          <cell r="C405">
            <v>10.112499</v>
          </cell>
        </row>
        <row r="406">
          <cell r="A406">
            <v>12268665</v>
          </cell>
          <cell r="B406" t="str">
            <v>EH</v>
          </cell>
          <cell r="C406">
            <v>2.1751080000000003</v>
          </cell>
        </row>
        <row r="407">
          <cell r="A407">
            <v>12268676</v>
          </cell>
          <cell r="B407" t="str">
            <v>EH</v>
          </cell>
          <cell r="C407">
            <v>9.0768930000000001</v>
          </cell>
        </row>
        <row r="408">
          <cell r="A408">
            <v>12268687</v>
          </cell>
          <cell r="B408" t="str">
            <v>EH</v>
          </cell>
          <cell r="C408">
            <v>32.041014000000004</v>
          </cell>
        </row>
        <row r="409">
          <cell r="A409">
            <v>12268698</v>
          </cell>
          <cell r="B409" t="str">
            <v>EH</v>
          </cell>
          <cell r="C409">
            <v>5.4517130000000007</v>
          </cell>
        </row>
        <row r="410">
          <cell r="A410">
            <v>12268701</v>
          </cell>
          <cell r="B410" t="str">
            <v>EH</v>
          </cell>
          <cell r="C410">
            <v>5.5911429999999998</v>
          </cell>
        </row>
        <row r="411">
          <cell r="A411">
            <v>12268712</v>
          </cell>
          <cell r="B411" t="str">
            <v>EH</v>
          </cell>
          <cell r="C411">
            <v>3.1511179999999999</v>
          </cell>
        </row>
        <row r="412">
          <cell r="A412">
            <v>12268723</v>
          </cell>
          <cell r="B412" t="str">
            <v>EH</v>
          </cell>
          <cell r="C412">
            <v>4.3781020000000002</v>
          </cell>
        </row>
        <row r="413">
          <cell r="A413">
            <v>12268734</v>
          </cell>
          <cell r="B413" t="str">
            <v>EH</v>
          </cell>
          <cell r="C413">
            <v>4.9915940000000001</v>
          </cell>
        </row>
        <row r="414">
          <cell r="A414">
            <v>12268745</v>
          </cell>
          <cell r="B414" t="str">
            <v>EH</v>
          </cell>
          <cell r="C414">
            <v>4.0295270000000007</v>
          </cell>
        </row>
        <row r="415">
          <cell r="A415">
            <v>12268756</v>
          </cell>
          <cell r="B415" t="str">
            <v>EH</v>
          </cell>
          <cell r="C415">
            <v>6.608982000000001</v>
          </cell>
        </row>
        <row r="416">
          <cell r="A416">
            <v>12268767</v>
          </cell>
          <cell r="B416" t="str">
            <v>EH</v>
          </cell>
          <cell r="C416">
            <v>14.891124000000001</v>
          </cell>
        </row>
        <row r="417">
          <cell r="A417">
            <v>12316651</v>
          </cell>
          <cell r="B417" t="str">
            <v>DS</v>
          </cell>
          <cell r="C417">
            <v>6.7104070000000009</v>
          </cell>
        </row>
        <row r="418">
          <cell r="A418">
            <v>12316651</v>
          </cell>
          <cell r="B418" t="str">
            <v>PAL</v>
          </cell>
          <cell r="C418">
            <v>6.7104070000000009</v>
          </cell>
        </row>
        <row r="419">
          <cell r="A419">
            <v>12316662</v>
          </cell>
          <cell r="B419" t="str">
            <v>DS</v>
          </cell>
          <cell r="C419">
            <v>15.275233000000002</v>
          </cell>
        </row>
        <row r="420">
          <cell r="A420">
            <v>12316662</v>
          </cell>
          <cell r="B420" t="str">
            <v>PAL</v>
          </cell>
          <cell r="C420">
            <v>15.275233000000002</v>
          </cell>
        </row>
        <row r="421">
          <cell r="A421">
            <v>13857268</v>
          </cell>
          <cell r="B421" t="str">
            <v>DS</v>
          </cell>
          <cell r="C421">
            <v>7.4075570000000006</v>
          </cell>
        </row>
        <row r="422">
          <cell r="A422">
            <v>13857268</v>
          </cell>
          <cell r="B422" t="str">
            <v>PAL</v>
          </cell>
          <cell r="C422">
            <v>7.4075570000000006</v>
          </cell>
        </row>
        <row r="423">
          <cell r="A423">
            <v>13857279</v>
          </cell>
          <cell r="B423" t="str">
            <v>DS</v>
          </cell>
          <cell r="C423">
            <v>14.787228000000002</v>
          </cell>
        </row>
        <row r="424">
          <cell r="A424">
            <v>13857279</v>
          </cell>
          <cell r="B424" t="str">
            <v>PAL</v>
          </cell>
          <cell r="C424">
            <v>14.787228000000002</v>
          </cell>
        </row>
        <row r="425">
          <cell r="A425">
            <v>14054933</v>
          </cell>
          <cell r="B425" t="str">
            <v>EH</v>
          </cell>
          <cell r="C425">
            <v>27.796046999999998</v>
          </cell>
        </row>
        <row r="426">
          <cell r="A426">
            <v>14054944</v>
          </cell>
          <cell r="B426" t="str">
            <v>EH</v>
          </cell>
          <cell r="C426">
            <v>22.288561999999999</v>
          </cell>
        </row>
        <row r="427">
          <cell r="A427">
            <v>14054966</v>
          </cell>
          <cell r="B427" t="str">
            <v>EH</v>
          </cell>
          <cell r="C427">
            <v>8.3835670000000011</v>
          </cell>
        </row>
        <row r="428">
          <cell r="A428">
            <v>14054977</v>
          </cell>
          <cell r="B428" t="str">
            <v>EH</v>
          </cell>
          <cell r="C428">
            <v>18.900413</v>
          </cell>
        </row>
        <row r="429">
          <cell r="A429">
            <v>14054988</v>
          </cell>
          <cell r="B429" t="str">
            <v>EH</v>
          </cell>
          <cell r="C429">
            <v>21.689012999999999</v>
          </cell>
        </row>
        <row r="430">
          <cell r="A430">
            <v>14054999</v>
          </cell>
          <cell r="B430" t="str">
            <v>EH</v>
          </cell>
          <cell r="C430">
            <v>16.739248</v>
          </cell>
        </row>
        <row r="431">
          <cell r="A431">
            <v>14055003</v>
          </cell>
          <cell r="B431" t="str">
            <v>EH</v>
          </cell>
          <cell r="C431">
            <v>18.663381999999999</v>
          </cell>
        </row>
        <row r="432">
          <cell r="A432">
            <v>14055014</v>
          </cell>
          <cell r="B432" t="str">
            <v>EH</v>
          </cell>
          <cell r="C432">
            <v>18.663381999999999</v>
          </cell>
        </row>
        <row r="433">
          <cell r="A433">
            <v>14055025</v>
          </cell>
          <cell r="B433" t="str">
            <v>EH</v>
          </cell>
          <cell r="C433">
            <v>16.739248</v>
          </cell>
        </row>
        <row r="434">
          <cell r="A434">
            <v>14055047</v>
          </cell>
          <cell r="B434" t="str">
            <v>EH</v>
          </cell>
          <cell r="C434">
            <v>22.288561999999999</v>
          </cell>
        </row>
        <row r="435">
          <cell r="A435">
            <v>14055058</v>
          </cell>
          <cell r="B435" t="str">
            <v>EH</v>
          </cell>
          <cell r="C435">
            <v>24.798302</v>
          </cell>
        </row>
        <row r="436">
          <cell r="A436">
            <v>14055071</v>
          </cell>
          <cell r="B436" t="str">
            <v>EH</v>
          </cell>
          <cell r="C436">
            <v>16.739248</v>
          </cell>
        </row>
        <row r="437">
          <cell r="A437">
            <v>14055082</v>
          </cell>
          <cell r="B437" t="str">
            <v>EH</v>
          </cell>
          <cell r="C437">
            <v>17.934521999999998</v>
          </cell>
        </row>
        <row r="438">
          <cell r="A438">
            <v>14055093</v>
          </cell>
          <cell r="B438" t="str">
            <v>EH</v>
          </cell>
          <cell r="C438">
            <v>22.288561999999999</v>
          </cell>
        </row>
        <row r="439">
          <cell r="A439">
            <v>14055105</v>
          </cell>
          <cell r="B439" t="str">
            <v>EH</v>
          </cell>
          <cell r="C439">
            <v>16.739248</v>
          </cell>
        </row>
        <row r="440">
          <cell r="A440">
            <v>14055116</v>
          </cell>
          <cell r="B440" t="str">
            <v>EH</v>
          </cell>
          <cell r="C440">
            <v>18.663381999999999</v>
          </cell>
        </row>
        <row r="441">
          <cell r="A441">
            <v>14055138</v>
          </cell>
          <cell r="B441" t="str">
            <v>EH</v>
          </cell>
          <cell r="C441">
            <v>24.798302</v>
          </cell>
        </row>
        <row r="442">
          <cell r="A442">
            <v>14055149</v>
          </cell>
          <cell r="B442" t="str">
            <v>EH</v>
          </cell>
          <cell r="C442">
            <v>18.663381999999999</v>
          </cell>
        </row>
        <row r="443">
          <cell r="A443">
            <v>14055151</v>
          </cell>
          <cell r="B443" t="str">
            <v>EH</v>
          </cell>
          <cell r="C443">
            <v>22.288561999999999</v>
          </cell>
        </row>
        <row r="444">
          <cell r="A444">
            <v>14055162</v>
          </cell>
          <cell r="B444" t="str">
            <v>EH</v>
          </cell>
          <cell r="C444">
            <v>16.739248</v>
          </cell>
        </row>
        <row r="445">
          <cell r="A445">
            <v>14055173</v>
          </cell>
          <cell r="B445" t="str">
            <v>EH</v>
          </cell>
          <cell r="C445">
            <v>22.009702000000001</v>
          </cell>
        </row>
        <row r="446">
          <cell r="A446">
            <v>14055184</v>
          </cell>
          <cell r="B446" t="str">
            <v>EH</v>
          </cell>
          <cell r="C446">
            <v>8.3835670000000011</v>
          </cell>
        </row>
        <row r="447">
          <cell r="A447">
            <v>14055195</v>
          </cell>
          <cell r="B447" t="str">
            <v>EH</v>
          </cell>
          <cell r="C447">
            <v>8.3835670000000011</v>
          </cell>
        </row>
        <row r="448">
          <cell r="A448">
            <v>14055218</v>
          </cell>
          <cell r="B448" t="str">
            <v>EH</v>
          </cell>
          <cell r="C448">
            <v>9.4711210000000001</v>
          </cell>
        </row>
        <row r="449">
          <cell r="A449">
            <v>14055229</v>
          </cell>
          <cell r="B449" t="str">
            <v>EH</v>
          </cell>
          <cell r="C449">
            <v>17.934521999999998</v>
          </cell>
        </row>
        <row r="450">
          <cell r="A450">
            <v>14055231</v>
          </cell>
          <cell r="B450" t="str">
            <v>EH</v>
          </cell>
          <cell r="C450">
            <v>18.663381999999999</v>
          </cell>
        </row>
        <row r="451">
          <cell r="A451">
            <v>14055242</v>
          </cell>
          <cell r="B451" t="str">
            <v>EH</v>
          </cell>
          <cell r="C451">
            <v>11.004851</v>
          </cell>
        </row>
        <row r="452">
          <cell r="A452">
            <v>14055253</v>
          </cell>
          <cell r="B452" t="str">
            <v>EH</v>
          </cell>
          <cell r="C452">
            <v>18.900413</v>
          </cell>
        </row>
        <row r="453">
          <cell r="A453">
            <v>14055275</v>
          </cell>
          <cell r="B453" t="str">
            <v>DS</v>
          </cell>
          <cell r="C453">
            <v>7.7840180000000005</v>
          </cell>
        </row>
        <row r="454">
          <cell r="A454">
            <v>14055275</v>
          </cell>
          <cell r="B454" t="str">
            <v>PAL</v>
          </cell>
          <cell r="C454">
            <v>7.7840180000000005</v>
          </cell>
        </row>
        <row r="455">
          <cell r="A455">
            <v>14055286</v>
          </cell>
          <cell r="B455" t="str">
            <v>DS</v>
          </cell>
          <cell r="C455">
            <v>15.581979</v>
          </cell>
        </row>
        <row r="456">
          <cell r="A456">
            <v>14055286</v>
          </cell>
          <cell r="B456" t="str">
            <v>PAL</v>
          </cell>
          <cell r="C456">
            <v>15.581979</v>
          </cell>
        </row>
        <row r="457">
          <cell r="A457">
            <v>14308111</v>
          </cell>
          <cell r="B457" t="str">
            <v>DS</v>
          </cell>
          <cell r="C457">
            <v>5.7065110000000008</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154"/>
  <sheetViews>
    <sheetView tabSelected="1" topLeftCell="A100" zoomScale="80" zoomScaleNormal="80" workbookViewId="0">
      <selection activeCell="G123" sqref="G123"/>
    </sheetView>
  </sheetViews>
  <sheetFormatPr defaultRowHeight="15" x14ac:dyDescent="0.25"/>
  <cols>
    <col min="1" max="1" width="59.140625" style="23" customWidth="1"/>
    <col min="2" max="2" width="28.85546875" style="13" customWidth="1"/>
    <col min="3" max="3" width="9.28515625" style="13" customWidth="1"/>
    <col min="4" max="4" width="15.28515625" style="1" bestFit="1" customWidth="1"/>
    <col min="5" max="5" width="56.28515625" style="1" customWidth="1"/>
    <col min="6" max="6" width="6.7109375" style="1" customWidth="1"/>
    <col min="7" max="7" width="26.5703125" style="49" bestFit="1" customWidth="1"/>
    <col min="8" max="8" width="11.42578125" style="10" customWidth="1"/>
    <col min="9" max="9" width="18" style="8" bestFit="1" customWidth="1"/>
    <col min="10" max="10" width="53.140625" style="1" bestFit="1" customWidth="1"/>
    <col min="11" max="11" width="13.140625" style="13" customWidth="1"/>
    <col min="12" max="12" width="26.5703125" style="49" bestFit="1" customWidth="1"/>
    <col min="13" max="13" width="20.42578125" style="53" bestFit="1" customWidth="1"/>
    <col min="14" max="14" width="18" style="8" bestFit="1" customWidth="1"/>
    <col min="15" max="15" width="16.7109375" style="2" bestFit="1" customWidth="1"/>
    <col min="16" max="16" width="11.42578125" style="63" bestFit="1" customWidth="1"/>
    <col min="17" max="17" width="10.140625" style="63" bestFit="1" customWidth="1"/>
    <col min="18" max="64" width="8.85546875" style="63"/>
  </cols>
  <sheetData>
    <row r="1" spans="1:64" ht="15.75" thickBot="1" x14ac:dyDescent="0.3">
      <c r="A1" s="28"/>
      <c r="B1" s="29"/>
      <c r="C1" s="29"/>
      <c r="D1" s="29"/>
    </row>
    <row r="2" spans="1:64" ht="98.45" customHeight="1" thickTop="1" thickBot="1" x14ac:dyDescent="0.3">
      <c r="A2" s="102" t="s">
        <v>125</v>
      </c>
      <c r="B2" s="103"/>
      <c r="C2" s="103"/>
      <c r="D2" s="104"/>
    </row>
    <row r="3" spans="1:64" ht="75" customHeight="1" thickTop="1" thickBot="1" x14ac:dyDescent="0.3">
      <c r="A3" s="107" t="s">
        <v>128</v>
      </c>
      <c r="B3" s="105"/>
      <c r="C3" s="105"/>
      <c r="D3" s="106"/>
    </row>
    <row r="4" spans="1:64" ht="72" customHeight="1" thickTop="1" thickBot="1" x14ac:dyDescent="0.3">
      <c r="A4" s="102" t="s">
        <v>129</v>
      </c>
      <c r="B4" s="105"/>
      <c r="C4" s="105"/>
      <c r="D4" s="106"/>
    </row>
    <row r="5" spans="1:64" ht="72" customHeight="1" thickTop="1" thickBot="1" x14ac:dyDescent="0.3">
      <c r="A5" s="99" t="s">
        <v>130</v>
      </c>
      <c r="B5" s="100"/>
      <c r="C5" s="100"/>
      <c r="D5" s="101"/>
    </row>
    <row r="6" spans="1:64" ht="15.75" thickTop="1" x14ac:dyDescent="0.25">
      <c r="A6" s="27"/>
      <c r="B6" s="12"/>
      <c r="G6" s="66"/>
    </row>
    <row r="7" spans="1:64" x14ac:dyDescent="0.25">
      <c r="A7" s="26"/>
      <c r="B7" s="12"/>
    </row>
    <row r="8" spans="1:64" ht="15.75" thickBot="1" x14ac:dyDescent="0.3">
      <c r="A8" s="22" t="s">
        <v>10</v>
      </c>
      <c r="B8" s="12"/>
    </row>
    <row r="9" spans="1:64" ht="16.5" thickTop="1" thickBot="1" x14ac:dyDescent="0.3">
      <c r="E9" s="111" t="s">
        <v>126</v>
      </c>
      <c r="F9" s="112"/>
      <c r="G9" s="112"/>
      <c r="H9" s="113"/>
      <c r="J9" s="108" t="s">
        <v>127</v>
      </c>
      <c r="K9" s="109"/>
      <c r="L9" s="109"/>
      <c r="M9" s="110"/>
    </row>
    <row r="10" spans="1:64" s="19" customFormat="1" ht="15.75" x14ac:dyDescent="0.25">
      <c r="A10" s="20" t="s">
        <v>2</v>
      </c>
      <c r="B10" s="14" t="s">
        <v>8</v>
      </c>
      <c r="C10" s="20" t="s">
        <v>11</v>
      </c>
      <c r="D10" s="30" t="s">
        <v>9</v>
      </c>
      <c r="E10" s="44" t="s">
        <v>3</v>
      </c>
      <c r="F10" s="45" t="s">
        <v>4</v>
      </c>
      <c r="G10" s="50" t="s">
        <v>7</v>
      </c>
      <c r="H10" s="46" t="s">
        <v>6</v>
      </c>
      <c r="I10" s="32" t="s">
        <v>5</v>
      </c>
      <c r="J10" s="34" t="s">
        <v>3</v>
      </c>
      <c r="K10" s="54" t="s">
        <v>4</v>
      </c>
      <c r="L10" s="55" t="s">
        <v>7</v>
      </c>
      <c r="M10" s="56" t="s">
        <v>6</v>
      </c>
      <c r="N10" s="32" t="s">
        <v>5</v>
      </c>
      <c r="O10" s="18" t="s">
        <v>0</v>
      </c>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row>
    <row r="11" spans="1:64" s="43" customFormat="1" x14ac:dyDescent="0.25">
      <c r="A11" s="24" t="s">
        <v>48</v>
      </c>
      <c r="B11" s="15" t="s">
        <v>119</v>
      </c>
      <c r="C11" s="17" t="s">
        <v>122</v>
      </c>
      <c r="D11" s="31">
        <f>216+2934</f>
        <v>3150</v>
      </c>
      <c r="E11" s="47" t="s">
        <v>183</v>
      </c>
      <c r="F11" s="7">
        <v>36</v>
      </c>
      <c r="G11" s="51">
        <v>0.65725</v>
      </c>
      <c r="H11" s="67">
        <v>0.45</v>
      </c>
      <c r="I11" s="33">
        <f t="shared" ref="I11:I42" si="0">D11*G11</f>
        <v>2070.3375000000001</v>
      </c>
      <c r="J11" s="48" t="s">
        <v>260</v>
      </c>
      <c r="K11" s="57">
        <v>1</v>
      </c>
      <c r="L11" s="58">
        <v>0.14849999999999999</v>
      </c>
      <c r="M11" s="62">
        <v>0.45</v>
      </c>
      <c r="N11" s="33">
        <f t="shared" ref="N11:N42" si="1">D11*L11</f>
        <v>467.77499999999998</v>
      </c>
      <c r="O11" s="4">
        <f t="shared" ref="O11:O42" si="2">(N11+I11)/2</f>
        <v>1269.0562500000001</v>
      </c>
      <c r="P11" s="63"/>
      <c r="Q11" s="70"/>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row>
    <row r="12" spans="1:64" s="43" customFormat="1" x14ac:dyDescent="0.25">
      <c r="A12" s="24" t="s">
        <v>22</v>
      </c>
      <c r="B12" s="15" t="s">
        <v>119</v>
      </c>
      <c r="C12" s="17" t="s">
        <v>121</v>
      </c>
      <c r="D12" s="31">
        <f>381+3515+324</f>
        <v>4220</v>
      </c>
      <c r="E12" s="47" t="s">
        <v>189</v>
      </c>
      <c r="F12" s="7">
        <v>50</v>
      </c>
      <c r="G12" s="51">
        <v>4.0628500000000001</v>
      </c>
      <c r="H12" s="67">
        <v>0.45</v>
      </c>
      <c r="I12" s="33">
        <f t="shared" si="0"/>
        <v>17145.226999999999</v>
      </c>
      <c r="J12" s="48" t="s">
        <v>264</v>
      </c>
      <c r="K12" s="57">
        <v>1</v>
      </c>
      <c r="L12" s="58">
        <v>0.24199999999999999</v>
      </c>
      <c r="M12" s="62">
        <v>0.45</v>
      </c>
      <c r="N12" s="33">
        <f t="shared" si="1"/>
        <v>1021.24</v>
      </c>
      <c r="O12" s="4">
        <f t="shared" si="2"/>
        <v>9083.2335000000003</v>
      </c>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row>
    <row r="13" spans="1:64" s="43" customFormat="1" x14ac:dyDescent="0.25">
      <c r="A13" s="24" t="s">
        <v>61</v>
      </c>
      <c r="B13" s="15" t="s">
        <v>119</v>
      </c>
      <c r="C13" s="17" t="s">
        <v>122</v>
      </c>
      <c r="D13" s="31">
        <v>175</v>
      </c>
      <c r="E13" s="47" t="s">
        <v>189</v>
      </c>
      <c r="F13" s="7">
        <v>50</v>
      </c>
      <c r="G13" s="51">
        <v>0.81257000000000001</v>
      </c>
      <c r="H13" s="67">
        <v>0.45</v>
      </c>
      <c r="I13" s="33">
        <f t="shared" si="0"/>
        <v>142.19974999999999</v>
      </c>
      <c r="J13" s="48" t="s">
        <v>264</v>
      </c>
      <c r="K13" s="57">
        <v>1</v>
      </c>
      <c r="L13" s="58">
        <v>0.24199999999999999</v>
      </c>
      <c r="M13" s="62">
        <v>0.45</v>
      </c>
      <c r="N13" s="33">
        <f t="shared" si="1"/>
        <v>42.35</v>
      </c>
      <c r="O13" s="4">
        <f t="shared" si="2"/>
        <v>92.274874999999994</v>
      </c>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row>
    <row r="14" spans="1:64" s="43" customFormat="1" x14ac:dyDescent="0.25">
      <c r="A14" s="24" t="s">
        <v>101</v>
      </c>
      <c r="B14" s="15" t="s">
        <v>119</v>
      </c>
      <c r="C14" s="17" t="s">
        <v>122</v>
      </c>
      <c r="D14" s="31">
        <v>34</v>
      </c>
      <c r="E14" s="47" t="s">
        <v>232</v>
      </c>
      <c r="F14" s="7">
        <v>1</v>
      </c>
      <c r="G14" s="51">
        <v>62.832000000000001</v>
      </c>
      <c r="H14" s="67">
        <v>0.45</v>
      </c>
      <c r="I14" s="33">
        <f t="shared" si="0"/>
        <v>2136.288</v>
      </c>
      <c r="J14" s="48" t="s">
        <v>308</v>
      </c>
      <c r="K14" s="57">
        <v>1</v>
      </c>
      <c r="L14" s="58">
        <v>37.922499999999999</v>
      </c>
      <c r="M14" s="62">
        <v>0.45</v>
      </c>
      <c r="N14" s="33">
        <f t="shared" si="1"/>
        <v>1289.365</v>
      </c>
      <c r="O14" s="4">
        <f t="shared" si="2"/>
        <v>1712.8265000000001</v>
      </c>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row>
    <row r="15" spans="1:64" s="43" customFormat="1" x14ac:dyDescent="0.25">
      <c r="A15" s="37" t="s">
        <v>140</v>
      </c>
      <c r="B15" s="40" t="s">
        <v>119</v>
      </c>
      <c r="C15" s="24" t="s">
        <v>122</v>
      </c>
      <c r="D15" s="31">
        <v>6435</v>
      </c>
      <c r="E15" s="47" t="s">
        <v>163</v>
      </c>
      <c r="F15" s="7">
        <v>10</v>
      </c>
      <c r="G15" s="51">
        <v>0.2442</v>
      </c>
      <c r="H15" s="67">
        <v>0.45</v>
      </c>
      <c r="I15" s="41">
        <f t="shared" si="0"/>
        <v>1571.4269999999999</v>
      </c>
      <c r="J15" s="48" t="s">
        <v>244</v>
      </c>
      <c r="K15" s="57">
        <v>1</v>
      </c>
      <c r="L15" s="58">
        <v>0.14849999999999999</v>
      </c>
      <c r="M15" s="62">
        <v>0.45</v>
      </c>
      <c r="N15" s="41">
        <f t="shared" si="1"/>
        <v>955.59749999999997</v>
      </c>
      <c r="O15" s="42">
        <f t="shared" si="2"/>
        <v>1263.51225</v>
      </c>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row>
    <row r="16" spans="1:64" s="43" customFormat="1" x14ac:dyDescent="0.25">
      <c r="A16" s="37" t="s">
        <v>149</v>
      </c>
      <c r="B16" s="40" t="s">
        <v>119</v>
      </c>
      <c r="C16" s="24" t="s">
        <v>122</v>
      </c>
      <c r="D16" s="31">
        <v>442</v>
      </c>
      <c r="E16" s="47" t="s">
        <v>163</v>
      </c>
      <c r="F16" s="7">
        <v>10</v>
      </c>
      <c r="G16" s="51">
        <v>2.4420000000000002</v>
      </c>
      <c r="H16" s="67">
        <v>0.45</v>
      </c>
      <c r="I16" s="41">
        <f t="shared" si="0"/>
        <v>1079.364</v>
      </c>
      <c r="J16" s="48" t="s">
        <v>244</v>
      </c>
      <c r="K16" s="57">
        <v>1</v>
      </c>
      <c r="L16" s="58">
        <v>0.14849999999999999</v>
      </c>
      <c r="M16" s="62">
        <v>0.45</v>
      </c>
      <c r="N16" s="41">
        <f t="shared" si="1"/>
        <v>65.637</v>
      </c>
      <c r="O16" s="42">
        <f t="shared" si="2"/>
        <v>572.50049999999999</v>
      </c>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row>
    <row r="17" spans="1:64" s="43" customFormat="1" x14ac:dyDescent="0.25">
      <c r="A17" s="24" t="s">
        <v>155</v>
      </c>
      <c r="B17" s="40" t="s">
        <v>119</v>
      </c>
      <c r="C17" s="24" t="s">
        <v>121</v>
      </c>
      <c r="D17" s="31">
        <v>300</v>
      </c>
      <c r="E17" s="47" t="s">
        <v>174</v>
      </c>
      <c r="F17" s="7">
        <v>100</v>
      </c>
      <c r="G17" s="51">
        <v>9.9055</v>
      </c>
      <c r="H17" s="67">
        <v>0.45</v>
      </c>
      <c r="I17" s="41">
        <f t="shared" si="0"/>
        <v>2971.65</v>
      </c>
      <c r="J17" s="48" t="s">
        <v>253</v>
      </c>
      <c r="K17" s="57">
        <v>100</v>
      </c>
      <c r="L17" s="58">
        <v>9.4875000000000007</v>
      </c>
      <c r="M17" s="62">
        <v>0.45</v>
      </c>
      <c r="N17" s="41">
        <f t="shared" si="1"/>
        <v>2846.25</v>
      </c>
      <c r="O17" s="42">
        <f t="shared" si="2"/>
        <v>2908.95</v>
      </c>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row>
    <row r="18" spans="1:64" s="43" customFormat="1" x14ac:dyDescent="0.25">
      <c r="A18" s="37" t="s">
        <v>153</v>
      </c>
      <c r="B18" s="40" t="s">
        <v>119</v>
      </c>
      <c r="C18" s="24" t="s">
        <v>121</v>
      </c>
      <c r="D18" s="31">
        <v>323</v>
      </c>
      <c r="E18" s="47" t="s">
        <v>172</v>
      </c>
      <c r="F18" s="7">
        <v>100</v>
      </c>
      <c r="G18" s="51">
        <v>11.781000000000001</v>
      </c>
      <c r="H18" s="67">
        <v>0.45</v>
      </c>
      <c r="I18" s="41">
        <f t="shared" si="0"/>
        <v>3805.2630000000004</v>
      </c>
      <c r="J18" s="48" t="s">
        <v>251</v>
      </c>
      <c r="K18" s="57">
        <v>100</v>
      </c>
      <c r="L18" s="58">
        <v>11.544499999999999</v>
      </c>
      <c r="M18" s="62">
        <v>0.45</v>
      </c>
      <c r="N18" s="41">
        <f t="shared" si="1"/>
        <v>3728.8734999999997</v>
      </c>
      <c r="O18" s="42">
        <f t="shared" si="2"/>
        <v>3767.0682500000003</v>
      </c>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row>
    <row r="19" spans="1:64" s="43" customFormat="1" x14ac:dyDescent="0.25">
      <c r="A19" s="37" t="s">
        <v>144</v>
      </c>
      <c r="B19" s="40" t="s">
        <v>119</v>
      </c>
      <c r="C19" s="24" t="s">
        <v>121</v>
      </c>
      <c r="D19" s="31">
        <v>862</v>
      </c>
      <c r="E19" s="47" t="s">
        <v>165</v>
      </c>
      <c r="F19" s="7">
        <v>100</v>
      </c>
      <c r="G19" s="51">
        <v>5.6375000000000002</v>
      </c>
      <c r="H19" s="67">
        <v>0.45</v>
      </c>
      <c r="I19" s="41">
        <f t="shared" si="0"/>
        <v>4859.5250000000005</v>
      </c>
      <c r="J19" s="48" t="s">
        <v>246</v>
      </c>
      <c r="K19" s="57">
        <v>100</v>
      </c>
      <c r="L19" s="58">
        <v>5.5110000000000001</v>
      </c>
      <c r="M19" s="62">
        <v>0.45</v>
      </c>
      <c r="N19" s="41">
        <f t="shared" si="1"/>
        <v>4750.482</v>
      </c>
      <c r="O19" s="42">
        <f t="shared" si="2"/>
        <v>4805.0035000000007</v>
      </c>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row>
    <row r="20" spans="1:64" s="43" customFormat="1" x14ac:dyDescent="0.25">
      <c r="A20" s="24" t="s">
        <v>49</v>
      </c>
      <c r="B20" s="15" t="s">
        <v>119</v>
      </c>
      <c r="C20" s="17" t="s">
        <v>121</v>
      </c>
      <c r="D20" s="31">
        <v>215</v>
      </c>
      <c r="E20" s="47" t="s">
        <v>205</v>
      </c>
      <c r="F20" s="7">
        <v>1000</v>
      </c>
      <c r="G20" s="51">
        <v>1.7886</v>
      </c>
      <c r="H20" s="67">
        <v>0.45</v>
      </c>
      <c r="I20" s="33">
        <f t="shared" si="0"/>
        <v>384.54899999999998</v>
      </c>
      <c r="J20" s="48" t="s">
        <v>49</v>
      </c>
      <c r="K20" s="57">
        <v>24</v>
      </c>
      <c r="L20" s="58">
        <v>1.76</v>
      </c>
      <c r="M20" s="62">
        <v>0.45</v>
      </c>
      <c r="N20" s="33">
        <f t="shared" si="1"/>
        <v>378.4</v>
      </c>
      <c r="O20" s="4">
        <f t="shared" si="2"/>
        <v>381.47449999999998</v>
      </c>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row>
    <row r="21" spans="1:64" s="43" customFormat="1" x14ac:dyDescent="0.25">
      <c r="A21" s="24" t="s">
        <v>41</v>
      </c>
      <c r="B21" s="15" t="s">
        <v>119</v>
      </c>
      <c r="C21" s="17" t="s">
        <v>122</v>
      </c>
      <c r="D21" s="31">
        <v>238</v>
      </c>
      <c r="E21" s="47" t="s">
        <v>201</v>
      </c>
      <c r="F21" s="7">
        <v>12</v>
      </c>
      <c r="G21" s="51">
        <v>0.80896000000000001</v>
      </c>
      <c r="H21" s="67">
        <v>0.45</v>
      </c>
      <c r="I21" s="33">
        <f t="shared" si="0"/>
        <v>192.53247999999999</v>
      </c>
      <c r="J21" s="48" t="s">
        <v>41</v>
      </c>
      <c r="K21" s="57">
        <v>1</v>
      </c>
      <c r="L21" s="58">
        <v>0.8085</v>
      </c>
      <c r="M21" s="62">
        <v>0.45</v>
      </c>
      <c r="N21" s="33">
        <f t="shared" si="1"/>
        <v>192.423</v>
      </c>
      <c r="O21" s="4">
        <f t="shared" si="2"/>
        <v>192.47773999999998</v>
      </c>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row>
    <row r="22" spans="1:64" s="43" customFormat="1" x14ac:dyDescent="0.25">
      <c r="A22" s="24" t="s">
        <v>134</v>
      </c>
      <c r="B22" s="40" t="s">
        <v>119</v>
      </c>
      <c r="C22" s="24" t="s">
        <v>122</v>
      </c>
      <c r="D22" s="31">
        <v>13908</v>
      </c>
      <c r="E22" s="47" t="s">
        <v>158</v>
      </c>
      <c r="F22" s="7">
        <v>40</v>
      </c>
      <c r="G22" s="51">
        <v>0.11481</v>
      </c>
      <c r="H22" s="67">
        <v>0.45</v>
      </c>
      <c r="I22" s="41">
        <f t="shared" si="0"/>
        <v>1596.77748</v>
      </c>
      <c r="J22" s="48" t="s">
        <v>239</v>
      </c>
      <c r="K22" s="57">
        <v>1</v>
      </c>
      <c r="L22" s="58">
        <v>8.2500000000000004E-2</v>
      </c>
      <c r="M22" s="62">
        <v>0.45</v>
      </c>
      <c r="N22" s="41">
        <f t="shared" si="1"/>
        <v>1147.4100000000001</v>
      </c>
      <c r="O22" s="42">
        <f t="shared" si="2"/>
        <v>1372.09374</v>
      </c>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row>
    <row r="23" spans="1:64" s="43" customFormat="1" x14ac:dyDescent="0.25">
      <c r="A23" s="24" t="s">
        <v>145</v>
      </c>
      <c r="B23" s="40" t="s">
        <v>119</v>
      </c>
      <c r="C23" s="24" t="s">
        <v>122</v>
      </c>
      <c r="D23" s="31">
        <v>830</v>
      </c>
      <c r="E23" s="47" t="s">
        <v>158</v>
      </c>
      <c r="F23" s="7">
        <v>40</v>
      </c>
      <c r="G23" s="51">
        <v>0.11481</v>
      </c>
      <c r="H23" s="67">
        <v>0.45</v>
      </c>
      <c r="I23" s="41">
        <f t="shared" si="0"/>
        <v>95.292299999999997</v>
      </c>
      <c r="J23" s="48" t="s">
        <v>239</v>
      </c>
      <c r="K23" s="57">
        <v>1</v>
      </c>
      <c r="L23" s="58">
        <v>8.2500000000000004E-2</v>
      </c>
      <c r="M23" s="62">
        <v>0.45</v>
      </c>
      <c r="N23" s="41">
        <f t="shared" si="1"/>
        <v>68.475000000000009</v>
      </c>
      <c r="O23" s="42">
        <f t="shared" si="2"/>
        <v>81.883650000000003</v>
      </c>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row>
    <row r="24" spans="1:64" s="43" customFormat="1" x14ac:dyDescent="0.25">
      <c r="A24" s="24" t="s">
        <v>34</v>
      </c>
      <c r="B24" s="15" t="s">
        <v>119</v>
      </c>
      <c r="C24" s="17" t="s">
        <v>122</v>
      </c>
      <c r="D24" s="31">
        <v>288</v>
      </c>
      <c r="E24" s="47" t="s">
        <v>195</v>
      </c>
      <c r="F24" s="7">
        <v>5</v>
      </c>
      <c r="G24" s="51">
        <v>1.5444</v>
      </c>
      <c r="H24" s="67">
        <v>0.45</v>
      </c>
      <c r="I24" s="33">
        <f t="shared" si="0"/>
        <v>444.78719999999998</v>
      </c>
      <c r="J24" s="48" t="s">
        <v>272</v>
      </c>
      <c r="K24" s="57">
        <v>1</v>
      </c>
      <c r="L24" s="58">
        <v>0.26950000000000002</v>
      </c>
      <c r="M24" s="62">
        <v>0.45</v>
      </c>
      <c r="N24" s="33">
        <f t="shared" si="1"/>
        <v>77.616</v>
      </c>
      <c r="O24" s="4">
        <f t="shared" si="2"/>
        <v>261.20159999999998</v>
      </c>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row>
    <row r="25" spans="1:64" s="43" customFormat="1" x14ac:dyDescent="0.25">
      <c r="A25" s="24" t="s">
        <v>19</v>
      </c>
      <c r="B25" s="15" t="s">
        <v>119</v>
      </c>
      <c r="C25" s="17" t="s">
        <v>122</v>
      </c>
      <c r="D25" s="31">
        <v>432</v>
      </c>
      <c r="E25" s="47" t="s">
        <v>186</v>
      </c>
      <c r="F25" s="7">
        <v>5</v>
      </c>
      <c r="G25" s="51">
        <v>2.0657999999999999</v>
      </c>
      <c r="H25" s="67">
        <v>0.45</v>
      </c>
      <c r="I25" s="33">
        <f t="shared" si="0"/>
        <v>892.42559999999992</v>
      </c>
      <c r="J25" s="48" t="s">
        <v>262</v>
      </c>
      <c r="K25" s="57">
        <v>1</v>
      </c>
      <c r="L25" s="58">
        <v>0.30249999999999999</v>
      </c>
      <c r="M25" s="62">
        <v>0.45</v>
      </c>
      <c r="N25" s="33">
        <f t="shared" si="1"/>
        <v>130.68</v>
      </c>
      <c r="O25" s="4">
        <f t="shared" si="2"/>
        <v>511.55279999999993</v>
      </c>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row>
    <row r="26" spans="1:64" s="43" customFormat="1" x14ac:dyDescent="0.25">
      <c r="A26" s="24" t="s">
        <v>28</v>
      </c>
      <c r="B26" s="15" t="s">
        <v>119</v>
      </c>
      <c r="C26" s="17" t="s">
        <v>122</v>
      </c>
      <c r="D26" s="31">
        <v>312</v>
      </c>
      <c r="E26" s="47" t="s">
        <v>191</v>
      </c>
      <c r="F26" s="7">
        <v>5</v>
      </c>
      <c r="G26" s="51">
        <v>1.0219</v>
      </c>
      <c r="H26" s="67">
        <v>0.45</v>
      </c>
      <c r="I26" s="33">
        <f t="shared" si="0"/>
        <v>318.83280000000002</v>
      </c>
      <c r="J26" s="48" t="s">
        <v>267</v>
      </c>
      <c r="K26" s="57">
        <v>1</v>
      </c>
      <c r="L26" s="58">
        <v>0.20899999999999999</v>
      </c>
      <c r="M26" s="62">
        <v>0.45</v>
      </c>
      <c r="N26" s="33">
        <f t="shared" si="1"/>
        <v>65.207999999999998</v>
      </c>
      <c r="O26" s="4">
        <f t="shared" si="2"/>
        <v>192.0204</v>
      </c>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row>
    <row r="27" spans="1:64" s="43" customFormat="1" x14ac:dyDescent="0.25">
      <c r="A27" s="24" t="s">
        <v>47</v>
      </c>
      <c r="B27" s="15" t="s">
        <v>119</v>
      </c>
      <c r="C27" s="17" t="s">
        <v>122</v>
      </c>
      <c r="D27" s="31">
        <v>216</v>
      </c>
      <c r="E27" s="47" t="s">
        <v>204</v>
      </c>
      <c r="F27" s="7">
        <v>5</v>
      </c>
      <c r="G27" s="51">
        <v>1.32222</v>
      </c>
      <c r="H27" s="67">
        <v>0.45</v>
      </c>
      <c r="I27" s="33">
        <f t="shared" si="0"/>
        <v>285.59951999999998</v>
      </c>
      <c r="J27" s="48" t="s">
        <v>280</v>
      </c>
      <c r="K27" s="57">
        <v>1</v>
      </c>
      <c r="L27" s="58">
        <v>0.308</v>
      </c>
      <c r="M27" s="62">
        <v>0.45</v>
      </c>
      <c r="N27" s="33">
        <f t="shared" si="1"/>
        <v>66.528000000000006</v>
      </c>
      <c r="O27" s="4">
        <f t="shared" si="2"/>
        <v>176.06376</v>
      </c>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row>
    <row r="28" spans="1:64" s="43" customFormat="1" x14ac:dyDescent="0.25">
      <c r="A28" s="24" t="s">
        <v>17</v>
      </c>
      <c r="B28" s="15" t="s">
        <v>119</v>
      </c>
      <c r="C28" s="17" t="s">
        <v>122</v>
      </c>
      <c r="D28" s="31">
        <v>444</v>
      </c>
      <c r="E28" s="47" t="s">
        <v>184</v>
      </c>
      <c r="F28" s="7">
        <v>5</v>
      </c>
      <c r="G28" s="51">
        <v>1.54444</v>
      </c>
      <c r="H28" s="67">
        <v>0.45</v>
      </c>
      <c r="I28" s="33">
        <f t="shared" si="0"/>
        <v>685.73136</v>
      </c>
      <c r="J28" s="48" t="s">
        <v>261</v>
      </c>
      <c r="K28" s="57">
        <v>1</v>
      </c>
      <c r="L28" s="58">
        <v>0.24199999999999999</v>
      </c>
      <c r="M28" s="62">
        <v>0.45</v>
      </c>
      <c r="N28" s="33">
        <f t="shared" si="1"/>
        <v>107.44799999999999</v>
      </c>
      <c r="O28" s="4">
        <f t="shared" si="2"/>
        <v>396.58967999999999</v>
      </c>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row>
    <row r="29" spans="1:64" s="43" customFormat="1" x14ac:dyDescent="0.25">
      <c r="A29" s="24" t="s">
        <v>33</v>
      </c>
      <c r="B29" s="15" t="s">
        <v>119</v>
      </c>
      <c r="C29" s="17" t="s">
        <v>122</v>
      </c>
      <c r="D29" s="31">
        <v>300</v>
      </c>
      <c r="E29" s="47" t="s">
        <v>194</v>
      </c>
      <c r="F29" s="7">
        <v>5</v>
      </c>
      <c r="G29" s="51">
        <v>1.0219</v>
      </c>
      <c r="H29" s="67">
        <v>0.45</v>
      </c>
      <c r="I29" s="33">
        <f t="shared" si="0"/>
        <v>306.57</v>
      </c>
      <c r="J29" s="48" t="s">
        <v>271</v>
      </c>
      <c r="K29" s="57">
        <v>1</v>
      </c>
      <c r="L29" s="58">
        <v>0.19800000000000001</v>
      </c>
      <c r="M29" s="62">
        <v>0.45</v>
      </c>
      <c r="N29" s="33">
        <f t="shared" si="1"/>
        <v>59.400000000000006</v>
      </c>
      <c r="O29" s="4">
        <f t="shared" si="2"/>
        <v>182.98500000000001</v>
      </c>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row>
    <row r="30" spans="1:64" s="43" customFormat="1" x14ac:dyDescent="0.25">
      <c r="A30" s="24" t="s">
        <v>35</v>
      </c>
      <c r="B30" s="15" t="s">
        <v>119</v>
      </c>
      <c r="C30" s="17" t="s">
        <v>122</v>
      </c>
      <c r="D30" s="31">
        <v>276</v>
      </c>
      <c r="E30" s="47" t="s">
        <v>196</v>
      </c>
      <c r="F30" s="7">
        <v>5</v>
      </c>
      <c r="G30" s="51">
        <v>1.5444</v>
      </c>
      <c r="H30" s="67">
        <v>0.45</v>
      </c>
      <c r="I30" s="33">
        <f t="shared" si="0"/>
        <v>426.25439999999998</v>
      </c>
      <c r="J30" s="48" t="s">
        <v>273</v>
      </c>
      <c r="K30" s="57">
        <v>1</v>
      </c>
      <c r="L30" s="58">
        <v>0.31900000000000001</v>
      </c>
      <c r="M30" s="62">
        <v>0.45</v>
      </c>
      <c r="N30" s="33">
        <f t="shared" si="1"/>
        <v>88.043999999999997</v>
      </c>
      <c r="O30" s="4">
        <f t="shared" si="2"/>
        <v>257.14920000000001</v>
      </c>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row>
    <row r="31" spans="1:64" s="43" customFormat="1" x14ac:dyDescent="0.25">
      <c r="A31" s="24" t="s">
        <v>32</v>
      </c>
      <c r="B31" s="15" t="s">
        <v>119</v>
      </c>
      <c r="C31" s="17" t="s">
        <v>122</v>
      </c>
      <c r="D31" s="31">
        <v>300</v>
      </c>
      <c r="E31" s="47" t="s">
        <v>193</v>
      </c>
      <c r="F31" s="7">
        <v>5</v>
      </c>
      <c r="G31" s="51">
        <v>1.0219</v>
      </c>
      <c r="H31" s="67">
        <v>0.45</v>
      </c>
      <c r="I31" s="33">
        <f t="shared" si="0"/>
        <v>306.57</v>
      </c>
      <c r="J31" s="48" t="s">
        <v>270</v>
      </c>
      <c r="K31" s="57">
        <v>1</v>
      </c>
      <c r="L31" s="58">
        <v>0.19800000000000001</v>
      </c>
      <c r="M31" s="62">
        <v>0.45</v>
      </c>
      <c r="N31" s="33">
        <f t="shared" si="1"/>
        <v>59.400000000000006</v>
      </c>
      <c r="O31" s="4">
        <f t="shared" si="2"/>
        <v>182.98500000000001</v>
      </c>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row>
    <row r="32" spans="1:64" s="43" customFormat="1" x14ac:dyDescent="0.25">
      <c r="A32" s="24" t="s">
        <v>97</v>
      </c>
      <c r="B32" s="15" t="s">
        <v>119</v>
      </c>
      <c r="C32" s="17" t="s">
        <v>122</v>
      </c>
      <c r="D32" s="31">
        <v>37</v>
      </c>
      <c r="E32" s="47" t="s">
        <v>323</v>
      </c>
      <c r="F32" s="7">
        <v>1</v>
      </c>
      <c r="G32" s="51">
        <v>53.89</v>
      </c>
      <c r="H32" s="67">
        <v>0.45</v>
      </c>
      <c r="I32" s="33">
        <f t="shared" si="0"/>
        <v>1993.93</v>
      </c>
      <c r="J32" s="48" t="s">
        <v>323</v>
      </c>
      <c r="K32" s="57">
        <v>1</v>
      </c>
      <c r="L32" s="58">
        <v>53.89</v>
      </c>
      <c r="M32" s="62">
        <v>0.45</v>
      </c>
      <c r="N32" s="33">
        <f t="shared" si="1"/>
        <v>1993.93</v>
      </c>
      <c r="O32" s="4">
        <f t="shared" si="2"/>
        <v>1993.93</v>
      </c>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row>
    <row r="33" spans="1:64" s="43" customFormat="1" x14ac:dyDescent="0.25">
      <c r="A33" s="24" t="s">
        <v>99</v>
      </c>
      <c r="B33" s="15" t="s">
        <v>119</v>
      </c>
      <c r="C33" s="17" t="s">
        <v>122</v>
      </c>
      <c r="D33" s="31">
        <v>36</v>
      </c>
      <c r="E33" s="47" t="s">
        <v>324</v>
      </c>
      <c r="F33" s="7">
        <v>1</v>
      </c>
      <c r="G33" s="51">
        <v>53.89</v>
      </c>
      <c r="H33" s="67">
        <v>0.45</v>
      </c>
      <c r="I33" s="33">
        <f t="shared" si="0"/>
        <v>1940.04</v>
      </c>
      <c r="J33" s="48" t="s">
        <v>324</v>
      </c>
      <c r="K33" s="57">
        <v>1</v>
      </c>
      <c r="L33" s="58">
        <v>53.89</v>
      </c>
      <c r="M33" s="62">
        <v>0.45</v>
      </c>
      <c r="N33" s="33">
        <f t="shared" si="1"/>
        <v>1940.04</v>
      </c>
      <c r="O33" s="4">
        <f t="shared" si="2"/>
        <v>1940.04</v>
      </c>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row>
    <row r="34" spans="1:64" s="39" customFormat="1" x14ac:dyDescent="0.25">
      <c r="A34" s="24" t="s">
        <v>93</v>
      </c>
      <c r="B34" s="15" t="s">
        <v>119</v>
      </c>
      <c r="C34" s="17" t="s">
        <v>122</v>
      </c>
      <c r="D34" s="31">
        <v>46</v>
      </c>
      <c r="E34" s="47" t="s">
        <v>321</v>
      </c>
      <c r="F34" s="7">
        <v>1</v>
      </c>
      <c r="G34" s="51">
        <v>40.82</v>
      </c>
      <c r="H34" s="67">
        <v>0.45</v>
      </c>
      <c r="I34" s="33">
        <f t="shared" si="0"/>
        <v>1877.72</v>
      </c>
      <c r="J34" s="48" t="s">
        <v>321</v>
      </c>
      <c r="K34" s="57">
        <v>1</v>
      </c>
      <c r="L34" s="58">
        <v>40.82</v>
      </c>
      <c r="M34" s="62">
        <v>0.45</v>
      </c>
      <c r="N34" s="33">
        <f t="shared" si="1"/>
        <v>1877.72</v>
      </c>
      <c r="O34" s="4">
        <f t="shared" si="2"/>
        <v>1877.72</v>
      </c>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row>
    <row r="35" spans="1:64" s="39" customFormat="1" x14ac:dyDescent="0.25">
      <c r="A35" s="24" t="s">
        <v>96</v>
      </c>
      <c r="B35" s="15" t="s">
        <v>119</v>
      </c>
      <c r="C35" s="17" t="s">
        <v>122</v>
      </c>
      <c r="D35" s="31">
        <v>39</v>
      </c>
      <c r="E35" s="47" t="s">
        <v>322</v>
      </c>
      <c r="F35" s="7">
        <v>1</v>
      </c>
      <c r="G35" s="51">
        <v>53.89</v>
      </c>
      <c r="H35" s="67">
        <v>0.45</v>
      </c>
      <c r="I35" s="33">
        <f t="shared" si="0"/>
        <v>2101.71</v>
      </c>
      <c r="J35" s="48" t="s">
        <v>322</v>
      </c>
      <c r="K35" s="57">
        <v>1</v>
      </c>
      <c r="L35" s="58">
        <v>53.89</v>
      </c>
      <c r="M35" s="62">
        <v>0.45</v>
      </c>
      <c r="N35" s="33">
        <f t="shared" si="1"/>
        <v>2101.71</v>
      </c>
      <c r="O35" s="4">
        <f t="shared" si="2"/>
        <v>2101.71</v>
      </c>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row>
    <row r="36" spans="1:64" x14ac:dyDescent="0.25">
      <c r="A36" s="24" t="s">
        <v>53</v>
      </c>
      <c r="B36" s="15" t="s">
        <v>119</v>
      </c>
      <c r="C36" s="17" t="s">
        <v>121</v>
      </c>
      <c r="D36" s="31">
        <v>208</v>
      </c>
      <c r="E36" s="47" t="s">
        <v>53</v>
      </c>
      <c r="F36" s="7">
        <v>2</v>
      </c>
      <c r="G36" s="51">
        <v>2.5190000000000001</v>
      </c>
      <c r="H36" s="67">
        <v>0.45</v>
      </c>
      <c r="I36" s="33">
        <f t="shared" si="0"/>
        <v>523.952</v>
      </c>
      <c r="J36" s="48" t="s">
        <v>207</v>
      </c>
      <c r="K36" s="57">
        <v>1</v>
      </c>
      <c r="L36" s="58">
        <v>1.5125</v>
      </c>
      <c r="M36" s="62">
        <v>0.45</v>
      </c>
      <c r="N36" s="33">
        <f t="shared" si="1"/>
        <v>314.59999999999997</v>
      </c>
      <c r="O36" s="4">
        <f t="shared" si="2"/>
        <v>419.27599999999995</v>
      </c>
    </row>
    <row r="37" spans="1:64" x14ac:dyDescent="0.25">
      <c r="A37" s="24" t="s">
        <v>51</v>
      </c>
      <c r="B37" s="15" t="s">
        <v>119</v>
      </c>
      <c r="C37" s="17" t="s">
        <v>122</v>
      </c>
      <c r="D37" s="31">
        <v>212</v>
      </c>
      <c r="E37" s="47" t="s">
        <v>206</v>
      </c>
      <c r="F37" s="7">
        <v>1</v>
      </c>
      <c r="G37" s="51">
        <v>0.84150000000000003</v>
      </c>
      <c r="H37" s="67">
        <v>0.45</v>
      </c>
      <c r="I37" s="33">
        <f t="shared" si="0"/>
        <v>178.398</v>
      </c>
      <c r="J37" s="48" t="s">
        <v>51</v>
      </c>
      <c r="K37" s="57">
        <v>1</v>
      </c>
      <c r="L37" s="58">
        <v>0.79749999999999999</v>
      </c>
      <c r="M37" s="62">
        <v>0.45</v>
      </c>
      <c r="N37" s="33">
        <f t="shared" si="1"/>
        <v>169.07</v>
      </c>
      <c r="O37" s="4">
        <f t="shared" si="2"/>
        <v>173.73399999999998</v>
      </c>
    </row>
    <row r="38" spans="1:64" x14ac:dyDescent="0.25">
      <c r="A38" s="24" t="s">
        <v>45</v>
      </c>
      <c r="B38" s="15" t="s">
        <v>119</v>
      </c>
      <c r="C38" s="17" t="s">
        <v>122</v>
      </c>
      <c r="D38" s="31">
        <v>219</v>
      </c>
      <c r="E38" s="47" t="s">
        <v>203</v>
      </c>
      <c r="F38" s="7">
        <v>1</v>
      </c>
      <c r="G38" s="51">
        <v>1.6884999999999999</v>
      </c>
      <c r="H38" s="67">
        <v>0.45</v>
      </c>
      <c r="I38" s="33">
        <f t="shared" si="0"/>
        <v>369.78149999999999</v>
      </c>
      <c r="J38" s="48" t="s">
        <v>45</v>
      </c>
      <c r="K38" s="57">
        <v>1</v>
      </c>
      <c r="L38" s="58">
        <v>0.99</v>
      </c>
      <c r="M38" s="62">
        <v>0.45</v>
      </c>
      <c r="N38" s="33">
        <f t="shared" si="1"/>
        <v>216.81</v>
      </c>
      <c r="O38" s="4">
        <f t="shared" si="2"/>
        <v>293.29575</v>
      </c>
    </row>
    <row r="39" spans="1:64" s="39" customFormat="1" x14ac:dyDescent="0.25">
      <c r="A39" s="24" t="s">
        <v>70</v>
      </c>
      <c r="B39" s="15" t="s">
        <v>119</v>
      </c>
      <c r="C39" s="17" t="s">
        <v>122</v>
      </c>
      <c r="D39" s="31">
        <v>138</v>
      </c>
      <c r="E39" s="47" t="s">
        <v>214</v>
      </c>
      <c r="F39" s="7">
        <v>1</v>
      </c>
      <c r="G39" s="51">
        <v>8.4589999999999996</v>
      </c>
      <c r="H39" s="67">
        <v>0.45</v>
      </c>
      <c r="I39" s="33">
        <f t="shared" si="0"/>
        <v>1167.3419999999999</v>
      </c>
      <c r="J39" s="48" t="s">
        <v>292</v>
      </c>
      <c r="K39" s="57">
        <v>1</v>
      </c>
      <c r="L39" s="58">
        <v>4.1414999999999997</v>
      </c>
      <c r="M39" s="62">
        <v>0.45</v>
      </c>
      <c r="N39" s="33">
        <f t="shared" si="1"/>
        <v>571.52699999999993</v>
      </c>
      <c r="O39" s="4">
        <f t="shared" si="2"/>
        <v>869.43449999999984</v>
      </c>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row>
    <row r="40" spans="1:64" x14ac:dyDescent="0.25">
      <c r="A40" s="24" t="s">
        <v>80</v>
      </c>
      <c r="B40" s="15" t="s">
        <v>119</v>
      </c>
      <c r="C40" s="17" t="s">
        <v>122</v>
      </c>
      <c r="D40" s="31">
        <v>80</v>
      </c>
      <c r="E40" s="47" t="s">
        <v>221</v>
      </c>
      <c r="F40" s="7">
        <v>1</v>
      </c>
      <c r="G40" s="51">
        <v>9.3719999999999999</v>
      </c>
      <c r="H40" s="67">
        <v>0.45</v>
      </c>
      <c r="I40" s="33">
        <f t="shared" si="0"/>
        <v>749.76</v>
      </c>
      <c r="J40" s="48" t="s">
        <v>299</v>
      </c>
      <c r="K40" s="57">
        <v>1</v>
      </c>
      <c r="L40" s="58">
        <v>5.2195</v>
      </c>
      <c r="M40" s="62">
        <v>0.45</v>
      </c>
      <c r="N40" s="33">
        <f t="shared" si="1"/>
        <v>417.56</v>
      </c>
      <c r="O40" s="4">
        <f t="shared" si="2"/>
        <v>583.66</v>
      </c>
    </row>
    <row r="41" spans="1:64" s="39" customFormat="1" x14ac:dyDescent="0.25">
      <c r="A41" s="24" t="s">
        <v>135</v>
      </c>
      <c r="B41" s="40" t="s">
        <v>119</v>
      </c>
      <c r="C41" s="24" t="s">
        <v>122</v>
      </c>
      <c r="D41" s="31">
        <f>516+10525+4506+3072+2889+2854</f>
        <v>24362</v>
      </c>
      <c r="E41" s="47" t="s">
        <v>157</v>
      </c>
      <c r="F41" s="7">
        <v>1</v>
      </c>
      <c r="G41" s="51">
        <v>0.13200000000000001</v>
      </c>
      <c r="H41" s="67">
        <v>0.45</v>
      </c>
      <c r="I41" s="41">
        <f t="shared" si="0"/>
        <v>3215.7840000000001</v>
      </c>
      <c r="J41" s="48" t="s">
        <v>238</v>
      </c>
      <c r="K41" s="57">
        <v>1</v>
      </c>
      <c r="L41" s="58">
        <v>8.7999999999999995E-2</v>
      </c>
      <c r="M41" s="62">
        <v>0.45</v>
      </c>
      <c r="N41" s="41">
        <f t="shared" si="1"/>
        <v>2143.8559999999998</v>
      </c>
      <c r="O41" s="42">
        <f t="shared" si="2"/>
        <v>2679.8199999999997</v>
      </c>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row>
    <row r="42" spans="1:64" x14ac:dyDescent="0.25">
      <c r="A42" s="24" t="s">
        <v>137</v>
      </c>
      <c r="B42" s="40" t="s">
        <v>119</v>
      </c>
      <c r="C42" s="24" t="s">
        <v>122</v>
      </c>
      <c r="D42" s="31">
        <f>381+7946</f>
        <v>8327</v>
      </c>
      <c r="E42" s="47" t="s">
        <v>160</v>
      </c>
      <c r="F42" s="7">
        <v>1</v>
      </c>
      <c r="G42" s="51">
        <v>0.13200000000000001</v>
      </c>
      <c r="H42" s="67">
        <v>0.45</v>
      </c>
      <c r="I42" s="41">
        <f t="shared" si="0"/>
        <v>1099.164</v>
      </c>
      <c r="J42" s="48" t="s">
        <v>241</v>
      </c>
      <c r="K42" s="57">
        <v>1</v>
      </c>
      <c r="L42" s="58">
        <v>8.7999999999999995E-2</v>
      </c>
      <c r="M42" s="62">
        <v>0.45</v>
      </c>
      <c r="N42" s="41">
        <f t="shared" si="1"/>
        <v>732.77599999999995</v>
      </c>
      <c r="O42" s="42">
        <f t="shared" si="2"/>
        <v>915.97</v>
      </c>
    </row>
    <row r="43" spans="1:64" x14ac:dyDescent="0.25">
      <c r="A43" s="24" t="s">
        <v>138</v>
      </c>
      <c r="B43" s="40" t="s">
        <v>119</v>
      </c>
      <c r="C43" s="24" t="s">
        <v>122</v>
      </c>
      <c r="D43" s="31">
        <f>363+7863</f>
        <v>8226</v>
      </c>
      <c r="E43" s="47" t="s">
        <v>161</v>
      </c>
      <c r="F43" s="7">
        <v>1</v>
      </c>
      <c r="G43" s="51">
        <v>0.13200000000000001</v>
      </c>
      <c r="H43" s="67">
        <v>0.45</v>
      </c>
      <c r="I43" s="41">
        <f t="shared" ref="I43:I74" si="3">D43*G43</f>
        <v>1085.8320000000001</v>
      </c>
      <c r="J43" s="48" t="s">
        <v>242</v>
      </c>
      <c r="K43" s="57">
        <v>1</v>
      </c>
      <c r="L43" s="58">
        <v>8.7999999999999995E-2</v>
      </c>
      <c r="M43" s="62">
        <v>0.45</v>
      </c>
      <c r="N43" s="41">
        <f t="shared" ref="N43:N74" si="4">D43*L43</f>
        <v>723.88799999999992</v>
      </c>
      <c r="O43" s="42">
        <f t="shared" ref="O43:O74" si="5">(N43+I43)/2</f>
        <v>904.86</v>
      </c>
    </row>
    <row r="44" spans="1:64" s="39" customFormat="1" x14ac:dyDescent="0.25">
      <c r="A44" s="24" t="s">
        <v>136</v>
      </c>
      <c r="B44" s="40" t="s">
        <v>119</v>
      </c>
      <c r="C44" s="24" t="s">
        <v>122</v>
      </c>
      <c r="D44" s="31">
        <f>9222+453</f>
        <v>9675</v>
      </c>
      <c r="E44" s="47" t="s">
        <v>159</v>
      </c>
      <c r="F44" s="7">
        <v>1</v>
      </c>
      <c r="G44" s="51">
        <v>0.13200000000000001</v>
      </c>
      <c r="H44" s="67">
        <v>0.45</v>
      </c>
      <c r="I44" s="41">
        <f t="shared" si="3"/>
        <v>1277.1000000000001</v>
      </c>
      <c r="J44" s="48" t="s">
        <v>240</v>
      </c>
      <c r="K44" s="57">
        <v>1</v>
      </c>
      <c r="L44" s="58">
        <v>8.7999999999999995E-2</v>
      </c>
      <c r="M44" s="62">
        <v>0.45</v>
      </c>
      <c r="N44" s="41">
        <f t="shared" si="4"/>
        <v>851.4</v>
      </c>
      <c r="O44" s="42">
        <f t="shared" si="5"/>
        <v>1064.25</v>
      </c>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row>
    <row r="45" spans="1:64" s="39" customFormat="1" x14ac:dyDescent="0.25">
      <c r="A45" s="24" t="s">
        <v>108</v>
      </c>
      <c r="B45" s="15" t="s">
        <v>119</v>
      </c>
      <c r="C45" s="17" t="s">
        <v>122</v>
      </c>
      <c r="D45" s="31">
        <v>27</v>
      </c>
      <c r="E45" s="47" t="s">
        <v>235</v>
      </c>
      <c r="F45" s="7">
        <v>1</v>
      </c>
      <c r="G45" s="51">
        <v>7.6890000000000001</v>
      </c>
      <c r="H45" s="67">
        <v>0.45</v>
      </c>
      <c r="I45" s="33">
        <f t="shared" si="3"/>
        <v>207.60300000000001</v>
      </c>
      <c r="J45" s="48" t="s">
        <v>313</v>
      </c>
      <c r="K45" s="57">
        <v>12</v>
      </c>
      <c r="L45" s="58">
        <v>2.97688</v>
      </c>
      <c r="M45" s="62">
        <v>0.45</v>
      </c>
      <c r="N45" s="33">
        <f t="shared" si="4"/>
        <v>80.37576</v>
      </c>
      <c r="O45" s="4">
        <f t="shared" si="5"/>
        <v>143.98938000000001</v>
      </c>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row>
    <row r="46" spans="1:64" x14ac:dyDescent="0.25">
      <c r="A46" s="24" t="s">
        <v>90</v>
      </c>
      <c r="B46" s="15" t="s">
        <v>119</v>
      </c>
      <c r="C46" s="17" t="s">
        <v>122</v>
      </c>
      <c r="D46" s="31">
        <v>48</v>
      </c>
      <c r="E46" s="47" t="s">
        <v>90</v>
      </c>
      <c r="F46" s="7">
        <v>1</v>
      </c>
      <c r="G46" s="51">
        <v>11.5885</v>
      </c>
      <c r="H46" s="67">
        <v>0.45</v>
      </c>
      <c r="I46" s="33">
        <f t="shared" si="3"/>
        <v>556.24800000000005</v>
      </c>
      <c r="J46" s="48" t="s">
        <v>304</v>
      </c>
      <c r="K46" s="57">
        <v>1</v>
      </c>
      <c r="L46" s="58">
        <v>11.5885</v>
      </c>
      <c r="M46" s="62">
        <v>0.45</v>
      </c>
      <c r="N46" s="33">
        <f t="shared" si="4"/>
        <v>556.24800000000005</v>
      </c>
      <c r="O46" s="4">
        <f t="shared" si="5"/>
        <v>556.24800000000005</v>
      </c>
    </row>
    <row r="47" spans="1:64" s="39" customFormat="1" x14ac:dyDescent="0.25">
      <c r="A47" s="24" t="s">
        <v>81</v>
      </c>
      <c r="B47" s="15" t="s">
        <v>119</v>
      </c>
      <c r="C47" s="17" t="s">
        <v>122</v>
      </c>
      <c r="D47" s="31">
        <v>73</v>
      </c>
      <c r="E47" s="47" t="s">
        <v>222</v>
      </c>
      <c r="F47" s="7">
        <v>1</v>
      </c>
      <c r="G47" s="51">
        <v>5.0984999999999996</v>
      </c>
      <c r="H47" s="67">
        <v>0.45</v>
      </c>
      <c r="I47" s="33">
        <f t="shared" si="3"/>
        <v>372.19049999999999</v>
      </c>
      <c r="J47" s="48" t="s">
        <v>222</v>
      </c>
      <c r="K47" s="57">
        <v>1</v>
      </c>
      <c r="L47" s="58">
        <v>5.0984999999999996</v>
      </c>
      <c r="M47" s="62">
        <v>0.45</v>
      </c>
      <c r="N47" s="33">
        <f t="shared" si="4"/>
        <v>372.19049999999999</v>
      </c>
      <c r="O47" s="4">
        <f t="shared" si="5"/>
        <v>372.19049999999999</v>
      </c>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row>
    <row r="48" spans="1:64" s="39" customFormat="1" x14ac:dyDescent="0.25">
      <c r="A48" s="17" t="s">
        <v>133</v>
      </c>
      <c r="B48" s="15" t="s">
        <v>119</v>
      </c>
      <c r="C48" s="17" t="s">
        <v>122</v>
      </c>
      <c r="D48" s="36">
        <v>3585</v>
      </c>
      <c r="E48" s="47" t="s">
        <v>181</v>
      </c>
      <c r="F48" s="7">
        <v>1</v>
      </c>
      <c r="G48" s="51">
        <v>0.31900000000000001</v>
      </c>
      <c r="H48" s="67">
        <v>0.45</v>
      </c>
      <c r="I48" s="33">
        <f t="shared" si="3"/>
        <v>1143.615</v>
      </c>
      <c r="J48" s="48" t="s">
        <v>259</v>
      </c>
      <c r="K48" s="57">
        <v>1</v>
      </c>
      <c r="L48" s="58">
        <v>0.26950000000000002</v>
      </c>
      <c r="M48" s="62">
        <v>0.45</v>
      </c>
      <c r="N48" s="33">
        <f t="shared" si="4"/>
        <v>966.15750000000003</v>
      </c>
      <c r="O48" s="4">
        <f t="shared" si="5"/>
        <v>1054.88625</v>
      </c>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row>
    <row r="49" spans="1:64" s="39" customFormat="1" x14ac:dyDescent="0.25">
      <c r="A49" s="24" t="s">
        <v>42</v>
      </c>
      <c r="B49" s="15" t="s">
        <v>119</v>
      </c>
      <c r="C49" s="17" t="s">
        <v>122</v>
      </c>
      <c r="D49" s="31">
        <v>233</v>
      </c>
      <c r="E49" s="47" t="s">
        <v>202</v>
      </c>
      <c r="F49" s="7">
        <v>1</v>
      </c>
      <c r="G49" s="51">
        <v>0.77</v>
      </c>
      <c r="H49" s="67">
        <v>0.45</v>
      </c>
      <c r="I49" s="33">
        <f t="shared" si="3"/>
        <v>179.41</v>
      </c>
      <c r="J49" s="48" t="s">
        <v>278</v>
      </c>
      <c r="K49" s="57">
        <v>1</v>
      </c>
      <c r="L49" s="58">
        <v>0.50049999999999994</v>
      </c>
      <c r="M49" s="62">
        <v>0.45</v>
      </c>
      <c r="N49" s="33">
        <f t="shared" si="4"/>
        <v>116.61649999999999</v>
      </c>
      <c r="O49" s="4">
        <f t="shared" si="5"/>
        <v>148.01325</v>
      </c>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row>
    <row r="50" spans="1:64" s="39" customFormat="1" x14ac:dyDescent="0.25">
      <c r="A50" s="24" t="s">
        <v>58</v>
      </c>
      <c r="B50" s="15" t="s">
        <v>119</v>
      </c>
      <c r="C50" s="17" t="s">
        <v>122</v>
      </c>
      <c r="D50" s="31">
        <v>203</v>
      </c>
      <c r="E50" s="47" t="s">
        <v>208</v>
      </c>
      <c r="F50" s="7">
        <v>1</v>
      </c>
      <c r="G50" s="51">
        <v>0.77</v>
      </c>
      <c r="H50" s="67">
        <v>0.45</v>
      </c>
      <c r="I50" s="33">
        <f t="shared" si="3"/>
        <v>156.31</v>
      </c>
      <c r="J50" s="48" t="s">
        <v>285</v>
      </c>
      <c r="K50" s="57">
        <v>1</v>
      </c>
      <c r="L50" s="58">
        <v>0.63800000000000001</v>
      </c>
      <c r="M50" s="62">
        <v>0.45</v>
      </c>
      <c r="N50" s="33">
        <f t="shared" si="4"/>
        <v>129.51400000000001</v>
      </c>
      <c r="O50" s="4">
        <f t="shared" si="5"/>
        <v>142.91200000000001</v>
      </c>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row>
    <row r="51" spans="1:64" x14ac:dyDescent="0.25">
      <c r="A51" s="24" t="s">
        <v>29</v>
      </c>
      <c r="B51" s="15" t="s">
        <v>119</v>
      </c>
      <c r="C51" s="17" t="s">
        <v>122</v>
      </c>
      <c r="D51" s="31">
        <v>306</v>
      </c>
      <c r="E51" s="47" t="s">
        <v>192</v>
      </c>
      <c r="F51" s="7">
        <v>1</v>
      </c>
      <c r="G51" s="51">
        <v>0.77</v>
      </c>
      <c r="H51" s="67">
        <v>0.45</v>
      </c>
      <c r="I51" s="33">
        <f t="shared" si="3"/>
        <v>235.62</v>
      </c>
      <c r="J51" s="48" t="s">
        <v>268</v>
      </c>
      <c r="K51" s="57">
        <v>1</v>
      </c>
      <c r="L51" s="58">
        <v>0.63800000000000001</v>
      </c>
      <c r="M51" s="62">
        <v>0.45</v>
      </c>
      <c r="N51" s="33">
        <f t="shared" si="4"/>
        <v>195.22800000000001</v>
      </c>
      <c r="O51" s="4">
        <f t="shared" si="5"/>
        <v>215.42400000000001</v>
      </c>
    </row>
    <row r="52" spans="1:64" x14ac:dyDescent="0.25">
      <c r="A52" s="24" t="s">
        <v>88</v>
      </c>
      <c r="B52" s="15" t="s">
        <v>119</v>
      </c>
      <c r="C52" s="17" t="s">
        <v>122</v>
      </c>
      <c r="D52" s="31">
        <v>50</v>
      </c>
      <c r="E52" s="47" t="s">
        <v>227</v>
      </c>
      <c r="F52" s="7">
        <v>1</v>
      </c>
      <c r="G52" s="51">
        <v>1.2815000000000001</v>
      </c>
      <c r="H52" s="67">
        <v>0.45</v>
      </c>
      <c r="I52" s="33">
        <f t="shared" si="3"/>
        <v>64.075000000000003</v>
      </c>
      <c r="J52" s="48" t="s">
        <v>303</v>
      </c>
      <c r="K52" s="57">
        <v>1</v>
      </c>
      <c r="L52" s="58">
        <v>0.67100000000000004</v>
      </c>
      <c r="M52" s="62">
        <v>0.45</v>
      </c>
      <c r="N52" s="33">
        <f t="shared" si="4"/>
        <v>33.550000000000004</v>
      </c>
      <c r="O52" s="4">
        <f t="shared" si="5"/>
        <v>48.8125</v>
      </c>
    </row>
    <row r="53" spans="1:64" x14ac:dyDescent="0.25">
      <c r="A53" s="24" t="s">
        <v>78</v>
      </c>
      <c r="B53" s="15" t="s">
        <v>119</v>
      </c>
      <c r="C53" s="17" t="s">
        <v>122</v>
      </c>
      <c r="D53" s="31">
        <v>89</v>
      </c>
      <c r="E53" s="47" t="s">
        <v>219</v>
      </c>
      <c r="F53" s="7">
        <v>1</v>
      </c>
      <c r="G53" s="51">
        <v>0.83050000000000002</v>
      </c>
      <c r="H53" s="67">
        <v>0.45</v>
      </c>
      <c r="I53" s="33">
        <f t="shared" si="3"/>
        <v>73.914500000000004</v>
      </c>
      <c r="J53" s="48" t="s">
        <v>298</v>
      </c>
      <c r="K53" s="57">
        <v>1</v>
      </c>
      <c r="L53" s="58">
        <v>0.66</v>
      </c>
      <c r="M53" s="62">
        <v>0.45</v>
      </c>
      <c r="N53" s="33">
        <f t="shared" si="4"/>
        <v>58.74</v>
      </c>
      <c r="O53" s="4">
        <f t="shared" si="5"/>
        <v>66.327250000000006</v>
      </c>
    </row>
    <row r="54" spans="1:64" x14ac:dyDescent="0.25">
      <c r="A54" s="24" t="s">
        <v>57</v>
      </c>
      <c r="B54" s="15" t="s">
        <v>119</v>
      </c>
      <c r="C54" s="17" t="s">
        <v>122</v>
      </c>
      <c r="D54" s="31">
        <v>203</v>
      </c>
      <c r="E54" s="47" t="s">
        <v>57</v>
      </c>
      <c r="F54" s="7">
        <v>1</v>
      </c>
      <c r="G54" s="51">
        <v>2.7719999999999998</v>
      </c>
      <c r="H54" s="67">
        <v>0.45</v>
      </c>
      <c r="I54" s="33">
        <f t="shared" si="3"/>
        <v>562.71600000000001</v>
      </c>
      <c r="J54" s="48" t="s">
        <v>284</v>
      </c>
      <c r="K54" s="57">
        <v>1</v>
      </c>
      <c r="L54" s="58">
        <v>2.2825000000000002</v>
      </c>
      <c r="M54" s="62">
        <v>0.45</v>
      </c>
      <c r="N54" s="33">
        <f t="shared" si="4"/>
        <v>463.34750000000003</v>
      </c>
      <c r="O54" s="4">
        <f t="shared" si="5"/>
        <v>513.03174999999999</v>
      </c>
    </row>
    <row r="55" spans="1:64" s="39" customFormat="1" x14ac:dyDescent="0.25">
      <c r="A55" s="24" t="s">
        <v>139</v>
      </c>
      <c r="B55" s="40" t="s">
        <v>119</v>
      </c>
      <c r="C55" s="24" t="s">
        <v>122</v>
      </c>
      <c r="D55" s="31">
        <f>267+3438+2977</f>
        <v>6682</v>
      </c>
      <c r="E55" s="47" t="s">
        <v>162</v>
      </c>
      <c r="F55" s="7">
        <v>1</v>
      </c>
      <c r="G55" s="51">
        <v>0.35749999999999998</v>
      </c>
      <c r="H55" s="67">
        <v>0.45</v>
      </c>
      <c r="I55" s="41">
        <f t="shared" si="3"/>
        <v>2388.8150000000001</v>
      </c>
      <c r="J55" s="48" t="s">
        <v>243</v>
      </c>
      <c r="K55" s="57">
        <v>1</v>
      </c>
      <c r="L55" s="58">
        <v>0.19800000000000001</v>
      </c>
      <c r="M55" s="62">
        <v>0.45</v>
      </c>
      <c r="N55" s="41">
        <f t="shared" si="4"/>
        <v>1323.0360000000001</v>
      </c>
      <c r="O55" s="42">
        <f t="shared" si="5"/>
        <v>1855.9255000000001</v>
      </c>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row>
    <row r="56" spans="1:64" x14ac:dyDescent="0.25">
      <c r="A56" s="24" t="s">
        <v>72</v>
      </c>
      <c r="B56" s="15" t="s">
        <v>119</v>
      </c>
      <c r="C56" s="17" t="s">
        <v>122</v>
      </c>
      <c r="D56" s="31">
        <v>117</v>
      </c>
      <c r="E56" s="47" t="s">
        <v>294</v>
      </c>
      <c r="F56" s="7">
        <v>1</v>
      </c>
      <c r="G56" s="51">
        <v>4.18</v>
      </c>
      <c r="H56" s="67">
        <v>0.45</v>
      </c>
      <c r="I56" s="33">
        <f t="shared" si="3"/>
        <v>489.05999999999995</v>
      </c>
      <c r="J56" s="48" t="s">
        <v>72</v>
      </c>
      <c r="K56" s="57">
        <v>1</v>
      </c>
      <c r="L56" s="58">
        <v>2.1890000000000001</v>
      </c>
      <c r="M56" s="62">
        <v>0.45</v>
      </c>
      <c r="N56" s="33">
        <f t="shared" si="4"/>
        <v>256.113</v>
      </c>
      <c r="O56" s="4">
        <f t="shared" si="5"/>
        <v>372.5865</v>
      </c>
    </row>
    <row r="57" spans="1:64" x14ac:dyDescent="0.25">
      <c r="A57" s="24" t="s">
        <v>107</v>
      </c>
      <c r="B57" s="15" t="s">
        <v>119</v>
      </c>
      <c r="C57" s="17" t="s">
        <v>122</v>
      </c>
      <c r="D57" s="31">
        <v>27</v>
      </c>
      <c r="E57" s="47" t="s">
        <v>107</v>
      </c>
      <c r="F57" s="7">
        <v>1</v>
      </c>
      <c r="G57" s="51">
        <v>1.3805000000000001</v>
      </c>
      <c r="H57" s="67">
        <v>0.45</v>
      </c>
      <c r="I57" s="33">
        <f t="shared" si="3"/>
        <v>37.273499999999999</v>
      </c>
      <c r="J57" s="48" t="s">
        <v>107</v>
      </c>
      <c r="K57" s="57">
        <v>1</v>
      </c>
      <c r="L57" s="58">
        <v>1.3805000000000001</v>
      </c>
      <c r="M57" s="62">
        <v>0.45</v>
      </c>
      <c r="N57" s="33">
        <f t="shared" si="4"/>
        <v>37.273499999999999</v>
      </c>
      <c r="O57" s="4">
        <f t="shared" si="5"/>
        <v>37.273499999999999</v>
      </c>
    </row>
    <row r="58" spans="1:64" s="39" customFormat="1" x14ac:dyDescent="0.25">
      <c r="A58" s="24" t="s">
        <v>94</v>
      </c>
      <c r="B58" s="15" t="s">
        <v>119</v>
      </c>
      <c r="C58" s="17" t="s">
        <v>122</v>
      </c>
      <c r="D58" s="31">
        <v>45</v>
      </c>
      <c r="E58" s="47" t="s">
        <v>229</v>
      </c>
      <c r="F58" s="7">
        <v>1</v>
      </c>
      <c r="G58" s="51">
        <v>1.7875000000000001</v>
      </c>
      <c r="H58" s="67">
        <v>0.45</v>
      </c>
      <c r="I58" s="33">
        <f t="shared" si="3"/>
        <v>80.4375</v>
      </c>
      <c r="J58" s="48" t="s">
        <v>229</v>
      </c>
      <c r="K58" s="57">
        <v>1</v>
      </c>
      <c r="L58" s="58">
        <v>1.7875000000000001</v>
      </c>
      <c r="M58" s="62">
        <v>0.45</v>
      </c>
      <c r="N58" s="33">
        <f t="shared" si="4"/>
        <v>80.4375</v>
      </c>
      <c r="O58" s="4">
        <f t="shared" si="5"/>
        <v>80.4375</v>
      </c>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row>
    <row r="59" spans="1:64" x14ac:dyDescent="0.25">
      <c r="A59" s="24" t="s">
        <v>102</v>
      </c>
      <c r="B59" s="15" t="s">
        <v>119</v>
      </c>
      <c r="C59" s="17" t="s">
        <v>122</v>
      </c>
      <c r="D59" s="31">
        <v>33</v>
      </c>
      <c r="E59" s="47" t="s">
        <v>102</v>
      </c>
      <c r="F59" s="7">
        <v>1</v>
      </c>
      <c r="G59" s="51">
        <v>46.771999999999998</v>
      </c>
      <c r="H59" s="67">
        <v>0.45</v>
      </c>
      <c r="I59" s="33">
        <f t="shared" si="3"/>
        <v>1543.4759999999999</v>
      </c>
      <c r="J59" s="48" t="s">
        <v>309</v>
      </c>
      <c r="K59" s="57">
        <v>1</v>
      </c>
      <c r="L59" s="58">
        <v>12.672000000000001</v>
      </c>
      <c r="M59" s="62">
        <v>0.45</v>
      </c>
      <c r="N59" s="33">
        <f t="shared" si="4"/>
        <v>418.17600000000004</v>
      </c>
      <c r="O59" s="4">
        <f t="shared" si="5"/>
        <v>980.82600000000002</v>
      </c>
    </row>
    <row r="60" spans="1:64" x14ac:dyDescent="0.25">
      <c r="A60" s="24" t="s">
        <v>109</v>
      </c>
      <c r="B60" s="15" t="s">
        <v>119</v>
      </c>
      <c r="C60" s="17" t="s">
        <v>122</v>
      </c>
      <c r="D60" s="31">
        <v>26</v>
      </c>
      <c r="E60" s="47" t="s">
        <v>109</v>
      </c>
      <c r="F60" s="7">
        <v>1</v>
      </c>
      <c r="G60" s="51">
        <v>48.768500000000003</v>
      </c>
      <c r="H60" s="67">
        <v>0.45</v>
      </c>
      <c r="I60" s="33">
        <f t="shared" si="3"/>
        <v>1267.981</v>
      </c>
      <c r="J60" s="48" t="s">
        <v>314</v>
      </c>
      <c r="K60" s="57">
        <v>1</v>
      </c>
      <c r="L60" s="58">
        <v>12.7105</v>
      </c>
      <c r="M60" s="62">
        <v>0.45</v>
      </c>
      <c r="N60" s="33">
        <f t="shared" si="4"/>
        <v>330.47300000000001</v>
      </c>
      <c r="O60" s="4">
        <f t="shared" si="5"/>
        <v>799.22699999999998</v>
      </c>
    </row>
    <row r="61" spans="1:64" x14ac:dyDescent="0.25">
      <c r="A61" s="24" t="s">
        <v>98</v>
      </c>
      <c r="B61" s="15" t="s">
        <v>119</v>
      </c>
      <c r="C61" s="17" t="s">
        <v>122</v>
      </c>
      <c r="D61" s="31">
        <v>37</v>
      </c>
      <c r="E61" s="47" t="s">
        <v>98</v>
      </c>
      <c r="F61" s="7">
        <v>1</v>
      </c>
      <c r="G61" s="51">
        <v>31.658000000000001</v>
      </c>
      <c r="H61" s="67">
        <v>0.45</v>
      </c>
      <c r="I61" s="33">
        <f t="shared" si="3"/>
        <v>1171.346</v>
      </c>
      <c r="J61" s="48" t="s">
        <v>307</v>
      </c>
      <c r="K61" s="57">
        <v>1</v>
      </c>
      <c r="L61" s="58">
        <v>25.327500000000001</v>
      </c>
      <c r="M61" s="62">
        <v>0.45</v>
      </c>
      <c r="N61" s="33">
        <f t="shared" si="4"/>
        <v>937.11750000000006</v>
      </c>
      <c r="O61" s="4">
        <f t="shared" si="5"/>
        <v>1054.2317499999999</v>
      </c>
    </row>
    <row r="62" spans="1:64" s="39" customFormat="1" x14ac:dyDescent="0.25">
      <c r="A62" s="24" t="s">
        <v>69</v>
      </c>
      <c r="B62" s="15" t="s">
        <v>119</v>
      </c>
      <c r="C62" s="17" t="s">
        <v>122</v>
      </c>
      <c r="D62" s="31">
        <v>140</v>
      </c>
      <c r="E62" s="47" t="s">
        <v>69</v>
      </c>
      <c r="F62" s="7">
        <v>1</v>
      </c>
      <c r="G62" s="51">
        <v>9.7680000000000007</v>
      </c>
      <c r="H62" s="67">
        <v>0.45</v>
      </c>
      <c r="I62" s="33">
        <f t="shared" si="3"/>
        <v>1367.52</v>
      </c>
      <c r="J62" s="48" t="s">
        <v>291</v>
      </c>
      <c r="K62" s="57">
        <v>1</v>
      </c>
      <c r="L62" s="58">
        <v>4.9390000000000001</v>
      </c>
      <c r="M62" s="62">
        <v>0.45</v>
      </c>
      <c r="N62" s="33">
        <f t="shared" si="4"/>
        <v>691.46</v>
      </c>
      <c r="O62" s="4">
        <f t="shared" si="5"/>
        <v>1029.49</v>
      </c>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row>
    <row r="63" spans="1:64" x14ac:dyDescent="0.25">
      <c r="A63" s="24" t="s">
        <v>55</v>
      </c>
      <c r="B63" s="15" t="s">
        <v>119</v>
      </c>
      <c r="C63" s="17" t="s">
        <v>122</v>
      </c>
      <c r="D63" s="31">
        <v>207</v>
      </c>
      <c r="E63" s="47" t="s">
        <v>55</v>
      </c>
      <c r="F63" s="7">
        <v>1</v>
      </c>
      <c r="G63" s="51">
        <v>1.8205</v>
      </c>
      <c r="H63" s="67">
        <v>0.45</v>
      </c>
      <c r="I63" s="33">
        <f t="shared" si="3"/>
        <v>376.84350000000001</v>
      </c>
      <c r="J63" s="48" t="s">
        <v>283</v>
      </c>
      <c r="K63" s="57">
        <v>1</v>
      </c>
      <c r="L63" s="58">
        <v>1.7490000000000001</v>
      </c>
      <c r="M63" s="62">
        <v>0.45</v>
      </c>
      <c r="N63" s="33">
        <f t="shared" si="4"/>
        <v>362.04300000000001</v>
      </c>
      <c r="O63" s="4">
        <f t="shared" si="5"/>
        <v>369.44325000000003</v>
      </c>
    </row>
    <row r="64" spans="1:64" x14ac:dyDescent="0.25">
      <c r="A64" s="24" t="s">
        <v>54</v>
      </c>
      <c r="B64" s="15" t="s">
        <v>119</v>
      </c>
      <c r="C64" s="17" t="s">
        <v>122</v>
      </c>
      <c r="D64" s="31">
        <v>208</v>
      </c>
      <c r="E64" s="47" t="s">
        <v>54</v>
      </c>
      <c r="F64" s="7">
        <v>1</v>
      </c>
      <c r="G64" s="51">
        <v>1.8205</v>
      </c>
      <c r="H64" s="67">
        <v>0.45</v>
      </c>
      <c r="I64" s="33">
        <f t="shared" si="3"/>
        <v>378.66399999999999</v>
      </c>
      <c r="J64" s="48" t="s">
        <v>282</v>
      </c>
      <c r="K64" s="57">
        <v>1</v>
      </c>
      <c r="L64" s="58">
        <v>1.7490000000000001</v>
      </c>
      <c r="M64" s="62">
        <v>0.45</v>
      </c>
      <c r="N64" s="33">
        <f t="shared" si="4"/>
        <v>363.79200000000003</v>
      </c>
      <c r="O64" s="4">
        <f t="shared" si="5"/>
        <v>371.22800000000001</v>
      </c>
    </row>
    <row r="65" spans="1:64" x14ac:dyDescent="0.25">
      <c r="A65" s="24" t="s">
        <v>50</v>
      </c>
      <c r="B65" s="15" t="s">
        <v>119</v>
      </c>
      <c r="C65" s="17" t="s">
        <v>122</v>
      </c>
      <c r="D65" s="31">
        <v>213</v>
      </c>
      <c r="E65" s="47" t="s">
        <v>50</v>
      </c>
      <c r="F65" s="7">
        <v>1</v>
      </c>
      <c r="G65" s="51">
        <v>1.8205</v>
      </c>
      <c r="H65" s="67">
        <v>0.45</v>
      </c>
      <c r="I65" s="33">
        <f t="shared" si="3"/>
        <v>387.76650000000001</v>
      </c>
      <c r="J65" s="48" t="s">
        <v>281</v>
      </c>
      <c r="K65" s="57">
        <v>1</v>
      </c>
      <c r="L65" s="58">
        <v>1.7490000000000001</v>
      </c>
      <c r="M65" s="62">
        <v>0.45</v>
      </c>
      <c r="N65" s="33">
        <f t="shared" si="4"/>
        <v>372.53700000000003</v>
      </c>
      <c r="O65" s="4">
        <f t="shared" si="5"/>
        <v>380.15174999999999</v>
      </c>
    </row>
    <row r="66" spans="1:64" s="39" customFormat="1" x14ac:dyDescent="0.25">
      <c r="A66" s="24" t="s">
        <v>46</v>
      </c>
      <c r="B66" s="15" t="s">
        <v>119</v>
      </c>
      <c r="C66" s="17" t="s">
        <v>122</v>
      </c>
      <c r="D66" s="31">
        <v>217</v>
      </c>
      <c r="E66" s="47" t="s">
        <v>46</v>
      </c>
      <c r="F66" s="7">
        <v>1</v>
      </c>
      <c r="G66" s="51">
        <v>1.8205</v>
      </c>
      <c r="H66" s="67">
        <v>0.45</v>
      </c>
      <c r="I66" s="33">
        <f t="shared" si="3"/>
        <v>395.04849999999999</v>
      </c>
      <c r="J66" s="48" t="s">
        <v>279</v>
      </c>
      <c r="K66" s="57">
        <v>1</v>
      </c>
      <c r="L66" s="58">
        <v>1.7490000000000001</v>
      </c>
      <c r="M66" s="62">
        <v>0.45</v>
      </c>
      <c r="N66" s="33">
        <f t="shared" si="4"/>
        <v>379.53300000000002</v>
      </c>
      <c r="O66" s="4">
        <f t="shared" si="5"/>
        <v>387.29075</v>
      </c>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row>
    <row r="67" spans="1:64" x14ac:dyDescent="0.25">
      <c r="A67" s="24" t="s">
        <v>40</v>
      </c>
      <c r="B67" s="15" t="s">
        <v>119</v>
      </c>
      <c r="C67" s="17" t="s">
        <v>122</v>
      </c>
      <c r="D67" s="31">
        <v>244</v>
      </c>
      <c r="E67" s="47" t="s">
        <v>40</v>
      </c>
      <c r="F67" s="7">
        <v>1</v>
      </c>
      <c r="G67" s="51">
        <v>1.8205</v>
      </c>
      <c r="H67" s="67">
        <v>0.45</v>
      </c>
      <c r="I67" s="33">
        <f t="shared" si="3"/>
        <v>444.202</v>
      </c>
      <c r="J67" s="48" t="s">
        <v>277</v>
      </c>
      <c r="K67" s="57">
        <v>1</v>
      </c>
      <c r="L67" s="58">
        <v>1.7490000000000001</v>
      </c>
      <c r="M67" s="62">
        <v>0.45</v>
      </c>
      <c r="N67" s="33">
        <f t="shared" si="4"/>
        <v>426.75600000000003</v>
      </c>
      <c r="O67" s="4">
        <f t="shared" si="5"/>
        <v>435.47900000000004</v>
      </c>
    </row>
    <row r="68" spans="1:64" x14ac:dyDescent="0.25">
      <c r="A68" s="24" t="s">
        <v>91</v>
      </c>
      <c r="B68" s="15" t="s">
        <v>119</v>
      </c>
      <c r="C68" s="17" t="s">
        <v>123</v>
      </c>
      <c r="D68" s="31">
        <v>47</v>
      </c>
      <c r="E68" s="47" t="s">
        <v>91</v>
      </c>
      <c r="F68" s="7">
        <v>100</v>
      </c>
      <c r="G68" s="51">
        <v>156</v>
      </c>
      <c r="H68" s="67">
        <v>0.45</v>
      </c>
      <c r="I68" s="33">
        <f t="shared" si="3"/>
        <v>7332</v>
      </c>
      <c r="J68" s="48" t="s">
        <v>91</v>
      </c>
      <c r="K68" s="57">
        <v>100</v>
      </c>
      <c r="L68" s="58">
        <v>156</v>
      </c>
      <c r="M68" s="62">
        <v>0.45</v>
      </c>
      <c r="N68" s="33">
        <f t="shared" si="4"/>
        <v>7332</v>
      </c>
      <c r="O68" s="4">
        <f t="shared" si="5"/>
        <v>7332</v>
      </c>
    </row>
    <row r="69" spans="1:64" s="39" customFormat="1" x14ac:dyDescent="0.25">
      <c r="A69" s="24" t="s">
        <v>111</v>
      </c>
      <c r="B69" s="15" t="s">
        <v>119</v>
      </c>
      <c r="C69" s="17" t="s">
        <v>123</v>
      </c>
      <c r="D69" s="31">
        <v>24</v>
      </c>
      <c r="E69" s="47" t="s">
        <v>111</v>
      </c>
      <c r="F69" s="7">
        <v>100</v>
      </c>
      <c r="G69" s="51">
        <v>107</v>
      </c>
      <c r="H69" s="67">
        <v>0.45</v>
      </c>
      <c r="I69" s="33">
        <f t="shared" si="3"/>
        <v>2568</v>
      </c>
      <c r="J69" s="48" t="s">
        <v>111</v>
      </c>
      <c r="K69" s="57">
        <v>100</v>
      </c>
      <c r="L69" s="58">
        <v>107</v>
      </c>
      <c r="M69" s="62">
        <v>0.45</v>
      </c>
      <c r="N69" s="33">
        <f t="shared" si="4"/>
        <v>2568</v>
      </c>
      <c r="O69" s="4">
        <f t="shared" si="5"/>
        <v>2568</v>
      </c>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row>
    <row r="70" spans="1:64" x14ac:dyDescent="0.25">
      <c r="A70" s="24" t="s">
        <v>151</v>
      </c>
      <c r="B70" s="40" t="s">
        <v>119</v>
      </c>
      <c r="C70" s="24" t="s">
        <v>123</v>
      </c>
      <c r="D70" s="31">
        <v>362</v>
      </c>
      <c r="E70" s="47" t="s">
        <v>170</v>
      </c>
      <c r="F70" s="7">
        <v>12</v>
      </c>
      <c r="G70" s="51">
        <v>1.0009999999999999</v>
      </c>
      <c r="H70" s="67">
        <v>0.45</v>
      </c>
      <c r="I70" s="41">
        <f t="shared" si="3"/>
        <v>362.36199999999997</v>
      </c>
      <c r="J70" s="48" t="s">
        <v>249</v>
      </c>
      <c r="K70" s="57">
        <v>12</v>
      </c>
      <c r="L70" s="58">
        <v>0.33</v>
      </c>
      <c r="M70" s="62">
        <v>0.45</v>
      </c>
      <c r="N70" s="41">
        <f t="shared" si="4"/>
        <v>119.46000000000001</v>
      </c>
      <c r="O70" s="42">
        <f t="shared" si="5"/>
        <v>240.911</v>
      </c>
    </row>
    <row r="71" spans="1:64" x14ac:dyDescent="0.25">
      <c r="A71" s="38" t="s">
        <v>131</v>
      </c>
      <c r="B71" s="15" t="s">
        <v>119</v>
      </c>
      <c r="C71" s="17" t="s">
        <v>122</v>
      </c>
      <c r="D71" s="31">
        <v>3999</v>
      </c>
      <c r="E71" s="47" t="s">
        <v>170</v>
      </c>
      <c r="F71" s="7">
        <v>12</v>
      </c>
      <c r="G71" s="51">
        <v>8.3419999999999994E-2</v>
      </c>
      <c r="H71" s="67">
        <v>0.45</v>
      </c>
      <c r="I71" s="33">
        <f t="shared" si="3"/>
        <v>333.59657999999996</v>
      </c>
      <c r="J71" s="48" t="s">
        <v>249</v>
      </c>
      <c r="K71" s="57">
        <v>12</v>
      </c>
      <c r="L71" s="58">
        <v>2.75E-2</v>
      </c>
      <c r="M71" s="62">
        <v>0.45</v>
      </c>
      <c r="N71" s="41">
        <f t="shared" si="4"/>
        <v>109.9725</v>
      </c>
      <c r="O71" s="42">
        <f t="shared" si="5"/>
        <v>221.78453999999999</v>
      </c>
    </row>
    <row r="72" spans="1:64" x14ac:dyDescent="0.25">
      <c r="A72" s="37" t="s">
        <v>26</v>
      </c>
      <c r="B72" s="15" t="s">
        <v>119</v>
      </c>
      <c r="C72" s="17" t="s">
        <v>123</v>
      </c>
      <c r="D72" s="31">
        <f>347+3405</f>
        <v>3752</v>
      </c>
      <c r="E72" s="47" t="s">
        <v>180</v>
      </c>
      <c r="F72" s="7">
        <v>120</v>
      </c>
      <c r="G72" s="51">
        <v>0.76615</v>
      </c>
      <c r="H72" s="67">
        <v>0.45</v>
      </c>
      <c r="I72" s="33">
        <f t="shared" si="3"/>
        <v>2874.5947999999999</v>
      </c>
      <c r="J72" s="48" t="s">
        <v>180</v>
      </c>
      <c r="K72" s="57">
        <v>120</v>
      </c>
      <c r="L72" s="58">
        <v>0.76615</v>
      </c>
      <c r="M72" s="62">
        <v>0.45</v>
      </c>
      <c r="N72" s="33">
        <f t="shared" si="4"/>
        <v>2874.5947999999999</v>
      </c>
      <c r="O72" s="4">
        <f t="shared" si="5"/>
        <v>2874.5947999999999</v>
      </c>
    </row>
    <row r="73" spans="1:64" x14ac:dyDescent="0.25">
      <c r="A73" s="24" t="s">
        <v>103</v>
      </c>
      <c r="B73" s="15" t="s">
        <v>119</v>
      </c>
      <c r="C73" s="17" t="s">
        <v>123</v>
      </c>
      <c r="D73" s="31">
        <v>31</v>
      </c>
      <c r="E73" s="47" t="s">
        <v>103</v>
      </c>
      <c r="F73" s="7">
        <v>250</v>
      </c>
      <c r="G73" s="51">
        <v>6.9080000000000004</v>
      </c>
      <c r="H73" s="67">
        <v>0.45</v>
      </c>
      <c r="I73" s="33">
        <f t="shared" si="3"/>
        <v>214.14800000000002</v>
      </c>
      <c r="J73" s="48" t="s">
        <v>103</v>
      </c>
      <c r="K73" s="57">
        <v>250</v>
      </c>
      <c r="L73" s="58">
        <v>6.9080000000000004</v>
      </c>
      <c r="M73" s="62">
        <v>0.45</v>
      </c>
      <c r="N73" s="33">
        <f t="shared" si="4"/>
        <v>214.14800000000002</v>
      </c>
      <c r="O73" s="4">
        <f t="shared" si="5"/>
        <v>214.14800000000002</v>
      </c>
    </row>
    <row r="74" spans="1:64" x14ac:dyDescent="0.25">
      <c r="A74" s="24" t="s">
        <v>27</v>
      </c>
      <c r="B74" s="15" t="s">
        <v>119</v>
      </c>
      <c r="C74" s="17" t="s">
        <v>123</v>
      </c>
      <c r="D74" s="31">
        <v>335</v>
      </c>
      <c r="E74" s="47" t="s">
        <v>27</v>
      </c>
      <c r="F74" s="7">
        <v>5000</v>
      </c>
      <c r="G74" s="51">
        <v>1.4575</v>
      </c>
      <c r="H74" s="67">
        <v>0.45</v>
      </c>
      <c r="I74" s="33">
        <f t="shared" si="3"/>
        <v>488.26249999999999</v>
      </c>
      <c r="J74" s="48" t="s">
        <v>266</v>
      </c>
      <c r="K74" s="57">
        <v>5000</v>
      </c>
      <c r="L74" s="58">
        <v>0.66</v>
      </c>
      <c r="M74" s="62">
        <v>0.45</v>
      </c>
      <c r="N74" s="33">
        <f t="shared" si="4"/>
        <v>221.10000000000002</v>
      </c>
      <c r="O74" s="4">
        <f t="shared" si="5"/>
        <v>354.68124999999998</v>
      </c>
    </row>
    <row r="75" spans="1:64" x14ac:dyDescent="0.25">
      <c r="A75" s="24" t="s">
        <v>75</v>
      </c>
      <c r="B75" s="15" t="s">
        <v>119</v>
      </c>
      <c r="C75" s="17" t="s">
        <v>122</v>
      </c>
      <c r="D75" s="31">
        <v>99</v>
      </c>
      <c r="E75" s="47" t="s">
        <v>217</v>
      </c>
      <c r="F75" s="7">
        <v>1</v>
      </c>
      <c r="G75" s="51">
        <v>2.3925000000000001</v>
      </c>
      <c r="H75" s="67">
        <v>0.45</v>
      </c>
      <c r="I75" s="33">
        <f t="shared" ref="I75:I106" si="6">D75*G75</f>
        <v>236.85750000000002</v>
      </c>
      <c r="J75" s="48" t="s">
        <v>296</v>
      </c>
      <c r="K75" s="57">
        <v>12</v>
      </c>
      <c r="L75" s="58">
        <v>2.0973299999999999</v>
      </c>
      <c r="M75" s="62">
        <v>0.45</v>
      </c>
      <c r="N75" s="33">
        <f t="shared" ref="N75:N106" si="7">D75*L75</f>
        <v>207.63567</v>
      </c>
      <c r="O75" s="4">
        <f t="shared" ref="O75:O106" si="8">(N75+I75)/2</f>
        <v>222.24658500000001</v>
      </c>
    </row>
    <row r="76" spans="1:64" x14ac:dyDescent="0.25">
      <c r="A76" s="24" t="s">
        <v>106</v>
      </c>
      <c r="B76" s="15" t="s">
        <v>119</v>
      </c>
      <c r="C76" s="17" t="s">
        <v>122</v>
      </c>
      <c r="D76" s="31">
        <v>28</v>
      </c>
      <c r="E76" s="47" t="s">
        <v>106</v>
      </c>
      <c r="F76" s="7">
        <v>1</v>
      </c>
      <c r="G76" s="51">
        <v>152.57</v>
      </c>
      <c r="H76" s="67">
        <v>0.45</v>
      </c>
      <c r="I76" s="33">
        <f t="shared" si="6"/>
        <v>4271.96</v>
      </c>
      <c r="J76" s="48" t="s">
        <v>312</v>
      </c>
      <c r="K76" s="57">
        <v>1</v>
      </c>
      <c r="L76" s="58">
        <v>98.488500000000002</v>
      </c>
      <c r="M76" s="62">
        <v>0.45</v>
      </c>
      <c r="N76" s="33">
        <f t="shared" si="7"/>
        <v>2757.6779999999999</v>
      </c>
      <c r="O76" s="4">
        <f t="shared" si="8"/>
        <v>3514.819</v>
      </c>
    </row>
    <row r="77" spans="1:64" x14ac:dyDescent="0.25">
      <c r="A77" s="24" t="s">
        <v>118</v>
      </c>
      <c r="B77" s="15" t="s">
        <v>119</v>
      </c>
      <c r="C77" s="17" t="s">
        <v>122</v>
      </c>
      <c r="D77" s="31">
        <v>15</v>
      </c>
      <c r="E77" s="47" t="s">
        <v>320</v>
      </c>
      <c r="F77" s="7">
        <v>1</v>
      </c>
      <c r="G77" s="51">
        <v>182.1215</v>
      </c>
      <c r="H77" s="67">
        <v>0.45</v>
      </c>
      <c r="I77" s="33">
        <f t="shared" si="6"/>
        <v>2731.8224999999998</v>
      </c>
      <c r="J77" s="48" t="s">
        <v>118</v>
      </c>
      <c r="K77" s="57">
        <v>1</v>
      </c>
      <c r="L77" s="58">
        <v>171.63849999999999</v>
      </c>
      <c r="M77" s="62">
        <v>0.45</v>
      </c>
      <c r="N77" s="33">
        <f t="shared" si="7"/>
        <v>2574.5774999999999</v>
      </c>
      <c r="O77" s="4">
        <f t="shared" si="8"/>
        <v>2653.2</v>
      </c>
    </row>
    <row r="78" spans="1:64" x14ac:dyDescent="0.25">
      <c r="A78" s="17" t="s">
        <v>132</v>
      </c>
      <c r="B78" s="15" t="s">
        <v>119</v>
      </c>
      <c r="C78" s="17" t="s">
        <v>122</v>
      </c>
      <c r="D78" s="31">
        <v>5237</v>
      </c>
      <c r="E78" s="47" t="s">
        <v>23</v>
      </c>
      <c r="F78" s="7">
        <v>1</v>
      </c>
      <c r="G78" s="51">
        <v>0.1595</v>
      </c>
      <c r="H78" s="67">
        <v>0.45</v>
      </c>
      <c r="I78" s="33">
        <f t="shared" si="6"/>
        <v>835.30150000000003</v>
      </c>
      <c r="J78" s="48" t="s">
        <v>23</v>
      </c>
      <c r="K78" s="57">
        <v>1</v>
      </c>
      <c r="L78" s="58">
        <v>0.1595</v>
      </c>
      <c r="M78" s="62">
        <v>0.45</v>
      </c>
      <c r="N78" s="33">
        <f t="shared" si="7"/>
        <v>835.30150000000003</v>
      </c>
      <c r="O78" s="4">
        <f t="shared" si="8"/>
        <v>835.30150000000003</v>
      </c>
    </row>
    <row r="79" spans="1:64" x14ac:dyDescent="0.25">
      <c r="A79" s="24" t="s">
        <v>23</v>
      </c>
      <c r="B79" s="15" t="s">
        <v>119</v>
      </c>
      <c r="C79" s="17" t="s">
        <v>122</v>
      </c>
      <c r="D79" s="31">
        <v>368</v>
      </c>
      <c r="E79" s="47" t="s">
        <v>23</v>
      </c>
      <c r="F79" s="7">
        <v>1</v>
      </c>
      <c r="G79" s="51">
        <v>0.1595</v>
      </c>
      <c r="H79" s="67">
        <v>0.45</v>
      </c>
      <c r="I79" s="33">
        <f t="shared" si="6"/>
        <v>58.695999999999998</v>
      </c>
      <c r="J79" s="48" t="s">
        <v>23</v>
      </c>
      <c r="K79" s="57">
        <v>1</v>
      </c>
      <c r="L79" s="58">
        <v>0.1595</v>
      </c>
      <c r="M79" s="62">
        <v>0.45</v>
      </c>
      <c r="N79" s="33">
        <f t="shared" si="7"/>
        <v>58.695999999999998</v>
      </c>
      <c r="O79" s="4">
        <f t="shared" si="8"/>
        <v>58.695999999999998</v>
      </c>
    </row>
    <row r="80" spans="1:64" x14ac:dyDescent="0.25">
      <c r="A80" s="24" t="s">
        <v>68</v>
      </c>
      <c r="B80" s="15" t="s">
        <v>119</v>
      </c>
      <c r="C80" s="17" t="s">
        <v>123</v>
      </c>
      <c r="D80" s="31">
        <v>144</v>
      </c>
      <c r="E80" s="47" t="s">
        <v>213</v>
      </c>
      <c r="F80" s="7">
        <v>1</v>
      </c>
      <c r="G80" s="51">
        <v>0.1925</v>
      </c>
      <c r="H80" s="67">
        <v>0.45</v>
      </c>
      <c r="I80" s="33">
        <f t="shared" si="6"/>
        <v>27.72</v>
      </c>
      <c r="J80" s="48" t="s">
        <v>213</v>
      </c>
      <c r="K80" s="57">
        <v>1</v>
      </c>
      <c r="L80" s="58">
        <v>0.1925</v>
      </c>
      <c r="M80" s="62">
        <v>0.45</v>
      </c>
      <c r="N80" s="33">
        <f t="shared" si="7"/>
        <v>27.72</v>
      </c>
      <c r="O80" s="4">
        <f t="shared" si="8"/>
        <v>27.72</v>
      </c>
    </row>
    <row r="81" spans="1:64" x14ac:dyDescent="0.25">
      <c r="A81" s="24" t="s">
        <v>112</v>
      </c>
      <c r="B81" s="15" t="s">
        <v>119</v>
      </c>
      <c r="C81" s="17" t="s">
        <v>122</v>
      </c>
      <c r="D81" s="31">
        <v>23</v>
      </c>
      <c r="E81" s="47" t="s">
        <v>112</v>
      </c>
      <c r="F81" s="7">
        <v>1</v>
      </c>
      <c r="G81" s="51">
        <v>76.12</v>
      </c>
      <c r="H81" s="67">
        <v>0.45</v>
      </c>
      <c r="I81" s="33">
        <f t="shared" si="6"/>
        <v>1750.7600000000002</v>
      </c>
      <c r="J81" s="48" t="s">
        <v>315</v>
      </c>
      <c r="K81" s="57">
        <v>1</v>
      </c>
      <c r="L81" s="58">
        <v>12.65</v>
      </c>
      <c r="M81" s="62">
        <v>0.45</v>
      </c>
      <c r="N81" s="33">
        <f t="shared" si="7"/>
        <v>290.95</v>
      </c>
      <c r="O81" s="4">
        <f t="shared" si="8"/>
        <v>1020.8550000000001</v>
      </c>
    </row>
    <row r="82" spans="1:64" x14ac:dyDescent="0.25">
      <c r="A82" s="24" t="s">
        <v>105</v>
      </c>
      <c r="B82" s="15" t="s">
        <v>119</v>
      </c>
      <c r="C82" s="17" t="s">
        <v>122</v>
      </c>
      <c r="D82" s="31">
        <v>29</v>
      </c>
      <c r="E82" s="47" t="s">
        <v>234</v>
      </c>
      <c r="F82" s="7">
        <v>1</v>
      </c>
      <c r="G82" s="51">
        <v>23.160499999999999</v>
      </c>
      <c r="H82" s="67">
        <v>0.45</v>
      </c>
      <c r="I82" s="33">
        <f t="shared" si="6"/>
        <v>671.65449999999998</v>
      </c>
      <c r="J82" s="48" t="s">
        <v>311</v>
      </c>
      <c r="K82" s="57">
        <v>1</v>
      </c>
      <c r="L82" s="58">
        <v>21.3675</v>
      </c>
      <c r="M82" s="62">
        <v>0.45</v>
      </c>
      <c r="N82" s="33">
        <f t="shared" si="7"/>
        <v>619.65750000000003</v>
      </c>
      <c r="O82" s="4">
        <f t="shared" si="8"/>
        <v>645.65599999999995</v>
      </c>
    </row>
    <row r="83" spans="1:64" x14ac:dyDescent="0.25">
      <c r="A83" s="24" t="s">
        <v>115</v>
      </c>
      <c r="B83" s="15" t="s">
        <v>119</v>
      </c>
      <c r="C83" s="17" t="s">
        <v>122</v>
      </c>
      <c r="D83" s="31">
        <v>22</v>
      </c>
      <c r="E83" s="47" t="s">
        <v>237</v>
      </c>
      <c r="F83" s="7">
        <v>1</v>
      </c>
      <c r="G83" s="51">
        <v>3.4704999999999999</v>
      </c>
      <c r="H83" s="67">
        <v>0.45</v>
      </c>
      <c r="I83" s="33">
        <f t="shared" si="6"/>
        <v>76.350999999999999</v>
      </c>
      <c r="J83" s="48" t="s">
        <v>317</v>
      </c>
      <c r="K83" s="57">
        <v>1</v>
      </c>
      <c r="L83" s="58">
        <v>1.1825000000000001</v>
      </c>
      <c r="M83" s="62">
        <v>0.45</v>
      </c>
      <c r="N83" s="33">
        <f t="shared" si="7"/>
        <v>26.015000000000001</v>
      </c>
      <c r="O83" s="4">
        <f t="shared" si="8"/>
        <v>51.183</v>
      </c>
    </row>
    <row r="84" spans="1:64" x14ac:dyDescent="0.25">
      <c r="A84" s="24" t="s">
        <v>114</v>
      </c>
      <c r="B84" s="15" t="s">
        <v>119</v>
      </c>
      <c r="C84" s="17" t="s">
        <v>122</v>
      </c>
      <c r="D84" s="31">
        <v>23</v>
      </c>
      <c r="E84" s="47" t="s">
        <v>236</v>
      </c>
      <c r="F84" s="7">
        <v>1</v>
      </c>
      <c r="G84" s="51">
        <v>94.968500000000006</v>
      </c>
      <c r="H84" s="67">
        <v>0.45</v>
      </c>
      <c r="I84" s="33">
        <f t="shared" si="6"/>
        <v>2184.2755000000002</v>
      </c>
      <c r="J84" s="48" t="s">
        <v>114</v>
      </c>
      <c r="K84" s="57">
        <v>1</v>
      </c>
      <c r="L84" s="58">
        <v>60.180999999999997</v>
      </c>
      <c r="M84" s="62">
        <v>0.45</v>
      </c>
      <c r="N84" s="33">
        <f t="shared" si="7"/>
        <v>1384.163</v>
      </c>
      <c r="O84" s="4">
        <f t="shared" si="8"/>
        <v>1784.2192500000001</v>
      </c>
    </row>
    <row r="85" spans="1:64" x14ac:dyDescent="0.25">
      <c r="A85" s="24" t="s">
        <v>117</v>
      </c>
      <c r="B85" s="15" t="s">
        <v>119</v>
      </c>
      <c r="C85" s="17" t="s">
        <v>122</v>
      </c>
      <c r="D85" s="31">
        <v>15</v>
      </c>
      <c r="E85" s="47" t="s">
        <v>117</v>
      </c>
      <c r="F85" s="7">
        <v>1</v>
      </c>
      <c r="G85" s="51">
        <v>112.66200000000001</v>
      </c>
      <c r="H85" s="67">
        <v>0.45</v>
      </c>
      <c r="I85" s="33">
        <f t="shared" si="6"/>
        <v>1689.93</v>
      </c>
      <c r="J85" s="48" t="s">
        <v>319</v>
      </c>
      <c r="K85" s="57">
        <v>1</v>
      </c>
      <c r="L85" s="58">
        <v>48.707999999999998</v>
      </c>
      <c r="M85" s="62">
        <v>0.45</v>
      </c>
      <c r="N85" s="33">
        <f t="shared" si="7"/>
        <v>730.62</v>
      </c>
      <c r="O85" s="4">
        <f t="shared" si="8"/>
        <v>1210.2750000000001</v>
      </c>
    </row>
    <row r="86" spans="1:64" x14ac:dyDescent="0.25">
      <c r="A86" s="24" t="s">
        <v>87</v>
      </c>
      <c r="B86" s="15" t="s">
        <v>119</v>
      </c>
      <c r="C86" s="17" t="s">
        <v>122</v>
      </c>
      <c r="D86" s="31">
        <v>53</v>
      </c>
      <c r="E86" s="47" t="s">
        <v>226</v>
      </c>
      <c r="F86" s="7">
        <v>1</v>
      </c>
      <c r="G86" s="51">
        <v>52.728499999999997</v>
      </c>
      <c r="H86" s="67">
        <v>0.45</v>
      </c>
      <c r="I86" s="33">
        <f t="shared" si="6"/>
        <v>2794.6104999999998</v>
      </c>
      <c r="J86" s="48" t="s">
        <v>87</v>
      </c>
      <c r="K86" s="57">
        <v>1</v>
      </c>
      <c r="L86" s="58">
        <v>35.5685</v>
      </c>
      <c r="M86" s="62">
        <v>0.45</v>
      </c>
      <c r="N86" s="33">
        <f t="shared" si="7"/>
        <v>1885.1305</v>
      </c>
      <c r="O86" s="4">
        <f t="shared" si="8"/>
        <v>2339.8705</v>
      </c>
    </row>
    <row r="87" spans="1:64" x14ac:dyDescent="0.25">
      <c r="A87" s="24" t="s">
        <v>31</v>
      </c>
      <c r="B87" s="15" t="s">
        <v>119</v>
      </c>
      <c r="C87" s="17" t="s">
        <v>122</v>
      </c>
      <c r="D87" s="31">
        <f>302+4371</f>
        <v>4673</v>
      </c>
      <c r="E87" s="47" t="s">
        <v>177</v>
      </c>
      <c r="F87" s="7">
        <v>1</v>
      </c>
      <c r="G87" s="51">
        <v>8.7999999999999995E-2</v>
      </c>
      <c r="H87" s="67">
        <v>0.45</v>
      </c>
      <c r="I87" s="33">
        <f t="shared" si="6"/>
        <v>411.22399999999999</v>
      </c>
      <c r="J87" s="48" t="s">
        <v>256</v>
      </c>
      <c r="K87" s="57">
        <v>1</v>
      </c>
      <c r="L87" s="58">
        <v>6.0499999999999998E-2</v>
      </c>
      <c r="M87" s="62">
        <v>0.45</v>
      </c>
      <c r="N87" s="33">
        <f t="shared" si="7"/>
        <v>282.7165</v>
      </c>
      <c r="O87" s="4">
        <f t="shared" si="8"/>
        <v>346.97024999999996</v>
      </c>
    </row>
    <row r="88" spans="1:64" x14ac:dyDescent="0.25">
      <c r="A88" s="24" t="s">
        <v>44</v>
      </c>
      <c r="B88" s="15" t="s">
        <v>119</v>
      </c>
      <c r="C88" s="17" t="s">
        <v>122</v>
      </c>
      <c r="D88" s="31">
        <f>222+3799</f>
        <v>4021</v>
      </c>
      <c r="E88" s="47" t="s">
        <v>178</v>
      </c>
      <c r="F88" s="7">
        <v>1</v>
      </c>
      <c r="G88" s="51">
        <v>8.7999999999999995E-2</v>
      </c>
      <c r="H88" s="67">
        <v>0.45</v>
      </c>
      <c r="I88" s="33">
        <f t="shared" si="6"/>
        <v>353.84799999999996</v>
      </c>
      <c r="J88" s="48" t="s">
        <v>257</v>
      </c>
      <c r="K88" s="57">
        <v>1</v>
      </c>
      <c r="L88" s="58">
        <v>6.0499999999999998E-2</v>
      </c>
      <c r="M88" s="62">
        <v>0.45</v>
      </c>
      <c r="N88" s="33">
        <f t="shared" si="7"/>
        <v>243.2705</v>
      </c>
      <c r="O88" s="4">
        <f t="shared" si="8"/>
        <v>298.55924999999996</v>
      </c>
    </row>
    <row r="89" spans="1:64" s="39" customFormat="1" x14ac:dyDescent="0.25">
      <c r="A89" s="24" t="s">
        <v>24</v>
      </c>
      <c r="B89" s="15" t="s">
        <v>119</v>
      </c>
      <c r="C89" s="17" t="s">
        <v>122</v>
      </c>
      <c r="D89" s="31">
        <f>364+6802</f>
        <v>7166</v>
      </c>
      <c r="E89" s="47" t="s">
        <v>176</v>
      </c>
      <c r="F89" s="7">
        <v>1</v>
      </c>
      <c r="G89" s="51">
        <v>8.7999999999999995E-2</v>
      </c>
      <c r="H89" s="67">
        <v>0.45</v>
      </c>
      <c r="I89" s="33">
        <f t="shared" si="6"/>
        <v>630.60799999999995</v>
      </c>
      <c r="J89" s="48" t="s">
        <v>255</v>
      </c>
      <c r="K89" s="57">
        <v>1</v>
      </c>
      <c r="L89" s="58">
        <v>6.0499999999999998E-2</v>
      </c>
      <c r="M89" s="62">
        <v>0.45</v>
      </c>
      <c r="N89" s="33">
        <f t="shared" si="7"/>
        <v>433.54300000000001</v>
      </c>
      <c r="O89" s="4">
        <f t="shared" si="8"/>
        <v>532.07549999999992</v>
      </c>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row>
    <row r="90" spans="1:64" x14ac:dyDescent="0.25">
      <c r="A90" s="24" t="s">
        <v>92</v>
      </c>
      <c r="B90" s="15" t="s">
        <v>119</v>
      </c>
      <c r="C90" s="17" t="s">
        <v>122</v>
      </c>
      <c r="D90" s="31">
        <v>46</v>
      </c>
      <c r="E90" s="47" t="s">
        <v>228</v>
      </c>
      <c r="F90" s="7">
        <v>1</v>
      </c>
      <c r="G90" s="51">
        <v>65.191500000000005</v>
      </c>
      <c r="H90" s="67">
        <v>0.45</v>
      </c>
      <c r="I90" s="33">
        <f t="shared" si="6"/>
        <v>2998.8090000000002</v>
      </c>
      <c r="J90" s="48" t="s">
        <v>305</v>
      </c>
      <c r="K90" s="57">
        <v>1</v>
      </c>
      <c r="L90" s="58">
        <v>30.508500000000002</v>
      </c>
      <c r="M90" s="62">
        <v>0.45</v>
      </c>
      <c r="N90" s="33">
        <f t="shared" si="7"/>
        <v>1403.3910000000001</v>
      </c>
      <c r="O90" s="4">
        <f t="shared" si="8"/>
        <v>2201.1000000000004</v>
      </c>
    </row>
    <row r="91" spans="1:64" s="39" customFormat="1" x14ac:dyDescent="0.25">
      <c r="A91" s="24" t="s">
        <v>113</v>
      </c>
      <c r="B91" s="15" t="s">
        <v>119</v>
      </c>
      <c r="C91" s="17" t="s">
        <v>122</v>
      </c>
      <c r="D91" s="31">
        <v>23</v>
      </c>
      <c r="E91" s="47" t="s">
        <v>113</v>
      </c>
      <c r="F91" s="7">
        <v>1</v>
      </c>
      <c r="G91" s="51">
        <v>95.1995</v>
      </c>
      <c r="H91" s="67">
        <v>0.45</v>
      </c>
      <c r="I91" s="33">
        <f t="shared" si="6"/>
        <v>2189.5884999999998</v>
      </c>
      <c r="J91" s="48" t="s">
        <v>316</v>
      </c>
      <c r="K91" s="57">
        <v>1</v>
      </c>
      <c r="L91" s="58">
        <v>51.837499999999999</v>
      </c>
      <c r="M91" s="62">
        <v>0.45</v>
      </c>
      <c r="N91" s="33">
        <f t="shared" si="7"/>
        <v>1192.2625</v>
      </c>
      <c r="O91" s="4">
        <f t="shared" si="8"/>
        <v>1690.9254999999998</v>
      </c>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row>
    <row r="92" spans="1:64" x14ac:dyDescent="0.25">
      <c r="A92" s="24" t="s">
        <v>71</v>
      </c>
      <c r="B92" s="15" t="s">
        <v>119</v>
      </c>
      <c r="C92" s="17" t="s">
        <v>122</v>
      </c>
      <c r="D92" s="31">
        <v>128</v>
      </c>
      <c r="E92" s="47" t="s">
        <v>215</v>
      </c>
      <c r="F92" s="7">
        <v>1</v>
      </c>
      <c r="G92" s="51">
        <v>1.0780000000000001</v>
      </c>
      <c r="H92" s="67">
        <v>0.45</v>
      </c>
      <c r="I92" s="33">
        <f t="shared" si="6"/>
        <v>137.98400000000001</v>
      </c>
      <c r="J92" s="48" t="s">
        <v>293</v>
      </c>
      <c r="K92" s="57">
        <v>1</v>
      </c>
      <c r="L92" s="58">
        <v>0.41799999999999998</v>
      </c>
      <c r="M92" s="62">
        <v>0.45</v>
      </c>
      <c r="N92" s="33">
        <f t="shared" si="7"/>
        <v>53.503999999999998</v>
      </c>
      <c r="O92" s="4">
        <f t="shared" si="8"/>
        <v>95.744</v>
      </c>
    </row>
    <row r="93" spans="1:64" x14ac:dyDescent="0.25">
      <c r="A93" s="24" t="s">
        <v>86</v>
      </c>
      <c r="B93" s="15" t="s">
        <v>119</v>
      </c>
      <c r="C93" s="17" t="s">
        <v>122</v>
      </c>
      <c r="D93" s="31">
        <v>59</v>
      </c>
      <c r="E93" s="47" t="s">
        <v>215</v>
      </c>
      <c r="F93" s="7">
        <v>1</v>
      </c>
      <c r="G93" s="51">
        <v>1.0780000000000001</v>
      </c>
      <c r="H93" s="67">
        <v>0.45</v>
      </c>
      <c r="I93" s="33">
        <f t="shared" si="6"/>
        <v>63.602000000000004</v>
      </c>
      <c r="J93" s="48" t="s">
        <v>293</v>
      </c>
      <c r="K93" s="57">
        <v>1</v>
      </c>
      <c r="L93" s="58">
        <v>0.41799999999999998</v>
      </c>
      <c r="M93" s="62">
        <v>0.45</v>
      </c>
      <c r="N93" s="33">
        <f t="shared" si="7"/>
        <v>24.661999999999999</v>
      </c>
      <c r="O93" s="4">
        <f t="shared" si="8"/>
        <v>44.132000000000005</v>
      </c>
    </row>
    <row r="94" spans="1:64" x14ac:dyDescent="0.25">
      <c r="A94" s="24" t="s">
        <v>37</v>
      </c>
      <c r="B94" s="15" t="s">
        <v>119</v>
      </c>
      <c r="C94" s="17" t="s">
        <v>122</v>
      </c>
      <c r="D94" s="31">
        <v>252</v>
      </c>
      <c r="E94" s="47" t="s">
        <v>198</v>
      </c>
      <c r="F94" s="7">
        <v>1</v>
      </c>
      <c r="G94" s="51">
        <v>0.20899999999999999</v>
      </c>
      <c r="H94" s="67">
        <v>0.45</v>
      </c>
      <c r="I94" s="33">
        <f t="shared" si="6"/>
        <v>52.667999999999999</v>
      </c>
      <c r="J94" s="48" t="s">
        <v>198</v>
      </c>
      <c r="K94" s="57">
        <v>1</v>
      </c>
      <c r="L94" s="58">
        <v>0.20899999999999999</v>
      </c>
      <c r="M94" s="62">
        <v>0.45</v>
      </c>
      <c r="N94" s="33">
        <f t="shared" si="7"/>
        <v>52.667999999999999</v>
      </c>
      <c r="O94" s="4">
        <f t="shared" si="8"/>
        <v>52.667999999999999</v>
      </c>
    </row>
    <row r="95" spans="1:64" s="39" customFormat="1" x14ac:dyDescent="0.25">
      <c r="A95" s="24" t="s">
        <v>21</v>
      </c>
      <c r="B95" s="15" t="s">
        <v>119</v>
      </c>
      <c r="C95" s="17" t="s">
        <v>122</v>
      </c>
      <c r="D95" s="31">
        <v>408</v>
      </c>
      <c r="E95" s="47" t="s">
        <v>188</v>
      </c>
      <c r="F95" s="7">
        <v>1</v>
      </c>
      <c r="G95" s="51">
        <v>0.31900000000000001</v>
      </c>
      <c r="H95" s="67">
        <v>0.45</v>
      </c>
      <c r="I95" s="33">
        <f t="shared" si="6"/>
        <v>130.15200000000002</v>
      </c>
      <c r="J95" s="48" t="s">
        <v>188</v>
      </c>
      <c r="K95" s="57">
        <v>1</v>
      </c>
      <c r="L95" s="58">
        <v>0.31900000000000001</v>
      </c>
      <c r="M95" s="62">
        <v>0.45</v>
      </c>
      <c r="N95" s="33">
        <f t="shared" si="7"/>
        <v>130.15200000000002</v>
      </c>
      <c r="O95" s="4">
        <f t="shared" si="8"/>
        <v>130.15200000000002</v>
      </c>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row>
    <row r="96" spans="1:64" x14ac:dyDescent="0.25">
      <c r="A96" s="24" t="s">
        <v>18</v>
      </c>
      <c r="B96" s="15" t="s">
        <v>119</v>
      </c>
      <c r="C96" s="17" t="s">
        <v>122</v>
      </c>
      <c r="D96" s="31">
        <v>432</v>
      </c>
      <c r="E96" s="47" t="s">
        <v>185</v>
      </c>
      <c r="F96" s="7">
        <v>1</v>
      </c>
      <c r="G96" s="51">
        <v>0.48949999999999999</v>
      </c>
      <c r="H96" s="67">
        <v>0.45</v>
      </c>
      <c r="I96" s="33">
        <f t="shared" si="6"/>
        <v>211.464</v>
      </c>
      <c r="J96" s="48" t="s">
        <v>185</v>
      </c>
      <c r="K96" s="57">
        <v>1</v>
      </c>
      <c r="L96" s="58">
        <v>0.48949999999999999</v>
      </c>
      <c r="M96" s="62">
        <v>0.45</v>
      </c>
      <c r="N96" s="33">
        <f t="shared" si="7"/>
        <v>211.464</v>
      </c>
      <c r="O96" s="4">
        <f t="shared" si="8"/>
        <v>211.464</v>
      </c>
    </row>
    <row r="97" spans="1:64" s="39" customFormat="1" x14ac:dyDescent="0.25">
      <c r="A97" s="24" t="s">
        <v>20</v>
      </c>
      <c r="B97" s="15" t="s">
        <v>119</v>
      </c>
      <c r="C97" s="17" t="s">
        <v>122</v>
      </c>
      <c r="D97" s="31">
        <v>430</v>
      </c>
      <c r="E97" s="47" t="s">
        <v>187</v>
      </c>
      <c r="F97" s="7">
        <v>10</v>
      </c>
      <c r="G97" s="51">
        <v>7.7500499999999999</v>
      </c>
      <c r="H97" s="67">
        <v>0.45</v>
      </c>
      <c r="I97" s="33">
        <f t="shared" si="6"/>
        <v>3332.5214999999998</v>
      </c>
      <c r="J97" s="48" t="s">
        <v>263</v>
      </c>
      <c r="K97" s="57">
        <v>1</v>
      </c>
      <c r="L97" s="58">
        <v>3.8224999999999998</v>
      </c>
      <c r="M97" s="62">
        <v>0.45</v>
      </c>
      <c r="N97" s="33">
        <f t="shared" si="7"/>
        <v>1643.675</v>
      </c>
      <c r="O97" s="4">
        <f t="shared" si="8"/>
        <v>2488.09825</v>
      </c>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row>
    <row r="98" spans="1:64" x14ac:dyDescent="0.25">
      <c r="A98" s="24" t="s">
        <v>74</v>
      </c>
      <c r="B98" s="15" t="s">
        <v>119</v>
      </c>
      <c r="C98" s="17" t="s">
        <v>122</v>
      </c>
      <c r="D98" s="31">
        <v>101</v>
      </c>
      <c r="E98" s="47" t="s">
        <v>216</v>
      </c>
      <c r="F98" s="7">
        <v>10</v>
      </c>
      <c r="G98" s="51">
        <v>7.0488</v>
      </c>
      <c r="H98" s="67">
        <v>0.45</v>
      </c>
      <c r="I98" s="33">
        <f t="shared" si="6"/>
        <v>711.92880000000002</v>
      </c>
      <c r="J98" s="48" t="s">
        <v>295</v>
      </c>
      <c r="K98" s="57">
        <v>1</v>
      </c>
      <c r="L98" s="58">
        <v>3.1789999999999998</v>
      </c>
      <c r="M98" s="62">
        <v>0.45</v>
      </c>
      <c r="N98" s="33">
        <f t="shared" si="7"/>
        <v>321.07900000000001</v>
      </c>
      <c r="O98" s="4">
        <f t="shared" si="8"/>
        <v>516.50390000000004</v>
      </c>
    </row>
    <row r="99" spans="1:64" x14ac:dyDescent="0.25">
      <c r="A99" s="24" t="s">
        <v>104</v>
      </c>
      <c r="B99" s="15" t="s">
        <v>119</v>
      </c>
      <c r="C99" s="17" t="s">
        <v>121</v>
      </c>
      <c r="D99" s="31">
        <v>31</v>
      </c>
      <c r="E99" s="47" t="s">
        <v>233</v>
      </c>
      <c r="F99" s="7">
        <v>10</v>
      </c>
      <c r="G99" s="51">
        <v>28.952000000000002</v>
      </c>
      <c r="H99" s="67">
        <v>0.45</v>
      </c>
      <c r="I99" s="33">
        <f t="shared" si="6"/>
        <v>897.51200000000006</v>
      </c>
      <c r="J99" s="48" t="s">
        <v>310</v>
      </c>
      <c r="K99" s="57">
        <v>1</v>
      </c>
      <c r="L99" s="58">
        <v>3.5089999999999999</v>
      </c>
      <c r="M99" s="62">
        <v>0.45</v>
      </c>
      <c r="N99" s="33">
        <f t="shared" si="7"/>
        <v>108.779</v>
      </c>
      <c r="O99" s="4">
        <f t="shared" si="8"/>
        <v>503.14550000000003</v>
      </c>
    </row>
    <row r="100" spans="1:64" s="39" customFormat="1" x14ac:dyDescent="0.25">
      <c r="A100" s="24" t="s">
        <v>150</v>
      </c>
      <c r="B100" s="40" t="s">
        <v>119</v>
      </c>
      <c r="C100" s="24" t="s">
        <v>123</v>
      </c>
      <c r="D100" s="31">
        <v>439</v>
      </c>
      <c r="E100" s="47" t="s">
        <v>169</v>
      </c>
      <c r="F100" s="7">
        <v>100</v>
      </c>
      <c r="G100" s="51">
        <v>2.431</v>
      </c>
      <c r="H100" s="67">
        <v>0.45</v>
      </c>
      <c r="I100" s="41">
        <f t="shared" si="6"/>
        <v>1067.2090000000001</v>
      </c>
      <c r="J100" s="48" t="s">
        <v>248</v>
      </c>
      <c r="K100" s="57">
        <v>100</v>
      </c>
      <c r="L100" s="58">
        <v>2.42</v>
      </c>
      <c r="M100" s="62">
        <v>0.45</v>
      </c>
      <c r="N100" s="41">
        <f t="shared" si="7"/>
        <v>1062.3799999999999</v>
      </c>
      <c r="O100" s="42">
        <f t="shared" si="8"/>
        <v>1064.7945</v>
      </c>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row>
    <row r="101" spans="1:64" x14ac:dyDescent="0.25">
      <c r="A101" s="24" t="s">
        <v>65</v>
      </c>
      <c r="B101" s="15" t="s">
        <v>119</v>
      </c>
      <c r="C101" s="17" t="s">
        <v>121</v>
      </c>
      <c r="D101" s="31">
        <v>163</v>
      </c>
      <c r="E101" s="47" t="s">
        <v>65</v>
      </c>
      <c r="F101" s="7">
        <v>12</v>
      </c>
      <c r="G101" s="51">
        <v>1.9690000000000001</v>
      </c>
      <c r="H101" s="67">
        <v>0.45</v>
      </c>
      <c r="I101" s="33">
        <f t="shared" si="6"/>
        <v>320.947</v>
      </c>
      <c r="J101" s="48" t="s">
        <v>220</v>
      </c>
      <c r="K101" s="57">
        <v>12</v>
      </c>
      <c r="L101" s="58">
        <v>0.97899999999999998</v>
      </c>
      <c r="M101" s="62">
        <v>0.45</v>
      </c>
      <c r="N101" s="33">
        <f t="shared" si="7"/>
        <v>159.577</v>
      </c>
      <c r="O101" s="4">
        <f t="shared" si="8"/>
        <v>240.262</v>
      </c>
    </row>
    <row r="102" spans="1:64" x14ac:dyDescent="0.25">
      <c r="A102" s="24" t="s">
        <v>89</v>
      </c>
      <c r="B102" s="15" t="s">
        <v>119</v>
      </c>
      <c r="C102" s="17" t="s">
        <v>121</v>
      </c>
      <c r="D102" s="31">
        <v>49</v>
      </c>
      <c r="E102" s="47" t="s">
        <v>220</v>
      </c>
      <c r="F102" s="7">
        <v>12</v>
      </c>
      <c r="G102" s="51">
        <v>0.97899999999999998</v>
      </c>
      <c r="H102" s="67">
        <v>0.45</v>
      </c>
      <c r="I102" s="33">
        <f t="shared" si="6"/>
        <v>47.970999999999997</v>
      </c>
      <c r="J102" s="48" t="s">
        <v>220</v>
      </c>
      <c r="K102" s="57">
        <v>12</v>
      </c>
      <c r="L102" s="58">
        <v>0.97899999999999998</v>
      </c>
      <c r="M102" s="62">
        <v>0.45</v>
      </c>
      <c r="N102" s="33">
        <f t="shared" si="7"/>
        <v>47.970999999999997</v>
      </c>
      <c r="O102" s="4">
        <f t="shared" si="8"/>
        <v>47.970999999999997</v>
      </c>
    </row>
    <row r="103" spans="1:64" s="39" customFormat="1" x14ac:dyDescent="0.25">
      <c r="A103" s="24" t="s">
        <v>79</v>
      </c>
      <c r="B103" s="15" t="s">
        <v>119</v>
      </c>
      <c r="C103" s="17" t="s">
        <v>123</v>
      </c>
      <c r="D103" s="31">
        <v>86</v>
      </c>
      <c r="E103" s="47" t="s">
        <v>220</v>
      </c>
      <c r="F103" s="7">
        <v>12</v>
      </c>
      <c r="G103" s="51">
        <v>0.97899999999999998</v>
      </c>
      <c r="H103" s="67">
        <v>0.45</v>
      </c>
      <c r="I103" s="33">
        <f t="shared" si="6"/>
        <v>84.194000000000003</v>
      </c>
      <c r="J103" s="48" t="s">
        <v>220</v>
      </c>
      <c r="K103" s="57">
        <v>12</v>
      </c>
      <c r="L103" s="58">
        <v>0.97899999999999998</v>
      </c>
      <c r="M103" s="62">
        <v>0.45</v>
      </c>
      <c r="N103" s="68">
        <f t="shared" si="7"/>
        <v>84.194000000000003</v>
      </c>
      <c r="O103" s="69">
        <f t="shared" si="8"/>
        <v>84.194000000000003</v>
      </c>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c r="BL103" s="63"/>
    </row>
    <row r="104" spans="1:64" x14ac:dyDescent="0.25">
      <c r="A104" s="24" t="s">
        <v>73</v>
      </c>
      <c r="B104" s="15" t="s">
        <v>119</v>
      </c>
      <c r="C104" s="17" t="s">
        <v>121</v>
      </c>
      <c r="D104" s="31">
        <v>103</v>
      </c>
      <c r="E104" s="47" t="s">
        <v>73</v>
      </c>
      <c r="F104" s="7">
        <v>12</v>
      </c>
      <c r="G104" s="51">
        <v>1.8919999999999999</v>
      </c>
      <c r="H104" s="67">
        <v>0.45</v>
      </c>
      <c r="I104" s="33">
        <f t="shared" si="6"/>
        <v>194.87599999999998</v>
      </c>
      <c r="J104" s="48" t="s">
        <v>220</v>
      </c>
      <c r="K104" s="57">
        <v>12</v>
      </c>
      <c r="L104" s="58">
        <v>0.97899999999999998</v>
      </c>
      <c r="M104" s="62">
        <v>0.45</v>
      </c>
      <c r="N104" s="33">
        <f t="shared" si="7"/>
        <v>100.837</v>
      </c>
      <c r="O104" s="4">
        <f t="shared" si="8"/>
        <v>147.85649999999998</v>
      </c>
    </row>
    <row r="105" spans="1:64" x14ac:dyDescent="0.25">
      <c r="A105" s="24" t="s">
        <v>141</v>
      </c>
      <c r="B105" s="40" t="s">
        <v>119</v>
      </c>
      <c r="C105" s="24" t="s">
        <v>122</v>
      </c>
      <c r="D105" s="31">
        <f>283+3251</f>
        <v>3534</v>
      </c>
      <c r="E105" s="47" t="s">
        <v>164</v>
      </c>
      <c r="F105" s="7">
        <v>12</v>
      </c>
      <c r="G105" s="51">
        <v>0.58162999999999998</v>
      </c>
      <c r="H105" s="67">
        <v>0.45</v>
      </c>
      <c r="I105" s="41">
        <f t="shared" si="6"/>
        <v>2055.4804199999999</v>
      </c>
      <c r="J105" s="48" t="s">
        <v>245</v>
      </c>
      <c r="K105" s="57">
        <v>1</v>
      </c>
      <c r="L105" s="58">
        <v>0.25850000000000001</v>
      </c>
      <c r="M105" s="62">
        <v>0.45</v>
      </c>
      <c r="N105" s="41">
        <f t="shared" si="7"/>
        <v>913.53899999999999</v>
      </c>
      <c r="O105" s="42">
        <f t="shared" si="8"/>
        <v>1484.5097099999998</v>
      </c>
    </row>
    <row r="106" spans="1:64" x14ac:dyDescent="0.25">
      <c r="A106" s="24" t="s">
        <v>64</v>
      </c>
      <c r="B106" s="15" t="s">
        <v>119</v>
      </c>
      <c r="C106" s="17" t="s">
        <v>122</v>
      </c>
      <c r="D106" s="31">
        <v>166</v>
      </c>
      <c r="E106" s="47" t="s">
        <v>164</v>
      </c>
      <c r="F106" s="7">
        <v>12</v>
      </c>
      <c r="G106" s="51">
        <v>0.58162999999999998</v>
      </c>
      <c r="H106" s="67">
        <v>0.45</v>
      </c>
      <c r="I106" s="33">
        <f t="shared" si="6"/>
        <v>96.550579999999997</v>
      </c>
      <c r="J106" s="48" t="s">
        <v>245</v>
      </c>
      <c r="K106" s="57">
        <v>1</v>
      </c>
      <c r="L106" s="58">
        <v>0.25850000000000001</v>
      </c>
      <c r="M106" s="62">
        <v>0.45</v>
      </c>
      <c r="N106" s="33">
        <f t="shared" si="7"/>
        <v>42.911000000000001</v>
      </c>
      <c r="O106" s="4">
        <f t="shared" si="8"/>
        <v>69.730789999999999</v>
      </c>
    </row>
    <row r="107" spans="1:64" x14ac:dyDescent="0.25">
      <c r="A107" s="24" t="s">
        <v>100</v>
      </c>
      <c r="B107" s="15" t="s">
        <v>119</v>
      </c>
      <c r="C107" s="17" t="s">
        <v>123</v>
      </c>
      <c r="D107" s="31">
        <v>35</v>
      </c>
      <c r="E107" s="47" t="s">
        <v>231</v>
      </c>
      <c r="F107" s="7">
        <v>144</v>
      </c>
      <c r="G107" s="51">
        <v>18.69267</v>
      </c>
      <c r="H107" s="67">
        <v>0.45</v>
      </c>
      <c r="I107" s="33">
        <f t="shared" ref="I107:I138" si="9">D107*G107</f>
        <v>654.24344999999994</v>
      </c>
      <c r="J107" s="48" t="s">
        <v>180</v>
      </c>
      <c r="K107" s="57">
        <v>120</v>
      </c>
      <c r="L107" s="58">
        <v>7.6615000000000002</v>
      </c>
      <c r="M107" s="62">
        <v>0.45</v>
      </c>
      <c r="N107" s="33">
        <f t="shared" ref="N107:N138" si="10">D107*L107</f>
        <v>268.15250000000003</v>
      </c>
      <c r="O107" s="4">
        <f t="shared" ref="O107:O138" si="11">(N107+I107)/2</f>
        <v>461.19797499999999</v>
      </c>
    </row>
    <row r="108" spans="1:64" x14ac:dyDescent="0.25">
      <c r="A108" s="24" t="s">
        <v>84</v>
      </c>
      <c r="B108" s="15" t="s">
        <v>119</v>
      </c>
      <c r="C108" s="17" t="s">
        <v>121</v>
      </c>
      <c r="D108" s="31">
        <v>67</v>
      </c>
      <c r="E108" s="47" t="s">
        <v>225</v>
      </c>
      <c r="F108" s="7">
        <v>144</v>
      </c>
      <c r="G108" s="51">
        <v>35.783000000000001</v>
      </c>
      <c r="H108" s="67">
        <v>0.45</v>
      </c>
      <c r="I108" s="33">
        <f t="shared" si="9"/>
        <v>2397.4610000000002</v>
      </c>
      <c r="J108" s="48" t="s">
        <v>218</v>
      </c>
      <c r="K108" s="57">
        <v>288</v>
      </c>
      <c r="L108" s="58">
        <v>21.097999999999999</v>
      </c>
      <c r="M108" s="62">
        <v>0.45</v>
      </c>
      <c r="N108" s="33">
        <f t="shared" si="10"/>
        <v>1413.566</v>
      </c>
      <c r="O108" s="4">
        <f t="shared" si="11"/>
        <v>1905.5135</v>
      </c>
    </row>
    <row r="109" spans="1:64" x14ac:dyDescent="0.25">
      <c r="A109" s="24" t="s">
        <v>38</v>
      </c>
      <c r="B109" s="15" t="s">
        <v>119</v>
      </c>
      <c r="C109" s="17" t="s">
        <v>121</v>
      </c>
      <c r="D109" s="31">
        <v>250</v>
      </c>
      <c r="E109" s="47" t="s">
        <v>199</v>
      </c>
      <c r="F109" s="7">
        <v>20</v>
      </c>
      <c r="G109" s="51">
        <v>8.4205000000000005</v>
      </c>
      <c r="H109" s="67">
        <v>0.45</v>
      </c>
      <c r="I109" s="33">
        <f t="shared" si="9"/>
        <v>2105.125</v>
      </c>
      <c r="J109" s="48" t="s">
        <v>275</v>
      </c>
      <c r="K109" s="57">
        <v>10</v>
      </c>
      <c r="L109" s="58">
        <v>2.871</v>
      </c>
      <c r="M109" s="62">
        <v>0.45</v>
      </c>
      <c r="N109" s="33">
        <f t="shared" si="10"/>
        <v>717.75</v>
      </c>
      <c r="O109" s="4">
        <f t="shared" si="11"/>
        <v>1411.4375</v>
      </c>
    </row>
    <row r="110" spans="1:64" x14ac:dyDescent="0.25">
      <c r="A110" s="24" t="s">
        <v>67</v>
      </c>
      <c r="B110" s="15" t="s">
        <v>119</v>
      </c>
      <c r="C110" s="17" t="s">
        <v>121</v>
      </c>
      <c r="D110" s="31">
        <v>144</v>
      </c>
      <c r="E110" s="47" t="s">
        <v>212</v>
      </c>
      <c r="F110" s="7">
        <v>20</v>
      </c>
      <c r="G110" s="51">
        <v>8.4205000000000005</v>
      </c>
      <c r="H110" s="67">
        <v>0.45</v>
      </c>
      <c r="I110" s="33">
        <f t="shared" si="9"/>
        <v>1212.5520000000001</v>
      </c>
      <c r="J110" s="48" t="s">
        <v>290</v>
      </c>
      <c r="K110" s="57">
        <v>10</v>
      </c>
      <c r="L110" s="58">
        <v>2.871</v>
      </c>
      <c r="M110" s="62">
        <v>0.45</v>
      </c>
      <c r="N110" s="33">
        <f t="shared" si="10"/>
        <v>413.42399999999998</v>
      </c>
      <c r="O110" s="4">
        <f t="shared" si="11"/>
        <v>812.98800000000006</v>
      </c>
    </row>
    <row r="111" spans="1:64" x14ac:dyDescent="0.25">
      <c r="A111" s="24" t="s">
        <v>95</v>
      </c>
      <c r="B111" s="15" t="s">
        <v>119</v>
      </c>
      <c r="C111" s="17" t="s">
        <v>122</v>
      </c>
      <c r="D111" s="31">
        <v>45</v>
      </c>
      <c r="E111" s="47" t="s">
        <v>230</v>
      </c>
      <c r="F111" s="7">
        <v>20</v>
      </c>
      <c r="G111" s="51">
        <v>0.55193000000000003</v>
      </c>
      <c r="H111" s="67">
        <v>0.45</v>
      </c>
      <c r="I111" s="33">
        <f t="shared" si="9"/>
        <v>24.836850000000002</v>
      </c>
      <c r="J111" s="48" t="s">
        <v>306</v>
      </c>
      <c r="K111" s="57">
        <v>1</v>
      </c>
      <c r="L111" s="58">
        <v>9.9000000000000005E-2</v>
      </c>
      <c r="M111" s="62">
        <v>0.45</v>
      </c>
      <c r="N111" s="33">
        <f t="shared" si="10"/>
        <v>4.4550000000000001</v>
      </c>
      <c r="O111" s="4">
        <f t="shared" si="11"/>
        <v>14.645925000000002</v>
      </c>
    </row>
    <row r="112" spans="1:64" s="92" customFormat="1" x14ac:dyDescent="0.25">
      <c r="A112" s="78" t="s">
        <v>30</v>
      </c>
      <c r="B112" s="79" t="s">
        <v>119</v>
      </c>
      <c r="C112" s="80" t="s">
        <v>121</v>
      </c>
      <c r="D112" s="81">
        <v>304</v>
      </c>
      <c r="E112" s="82" t="s">
        <v>30</v>
      </c>
      <c r="F112" s="83">
        <v>250</v>
      </c>
      <c r="G112" s="94">
        <v>4.0810000000000004</v>
      </c>
      <c r="H112" s="84">
        <v>0.45</v>
      </c>
      <c r="I112" s="85">
        <f t="shared" si="9"/>
        <v>1240.624</v>
      </c>
      <c r="J112" s="86" t="s">
        <v>269</v>
      </c>
      <c r="K112" s="87">
        <v>250</v>
      </c>
      <c r="L112" s="88">
        <v>3.9218069999999998</v>
      </c>
      <c r="M112" s="89">
        <v>0.45</v>
      </c>
      <c r="N112" s="85">
        <f t="shared" si="10"/>
        <v>1192.2293279999999</v>
      </c>
      <c r="O112" s="90">
        <f t="shared" si="11"/>
        <v>1216.4266640000001</v>
      </c>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91"/>
      <c r="AN112" s="91"/>
      <c r="AO112" s="91"/>
      <c r="AP112" s="91"/>
      <c r="AQ112" s="91"/>
      <c r="AR112" s="91"/>
      <c r="AS112" s="91"/>
      <c r="AT112" s="91"/>
      <c r="AU112" s="91"/>
      <c r="AV112" s="91"/>
      <c r="AW112" s="91"/>
      <c r="AX112" s="91"/>
      <c r="AY112" s="91"/>
      <c r="AZ112" s="91"/>
      <c r="BA112" s="91"/>
      <c r="BB112" s="91"/>
      <c r="BC112" s="91"/>
      <c r="BD112" s="91"/>
      <c r="BE112" s="91"/>
      <c r="BF112" s="91"/>
      <c r="BG112" s="91"/>
      <c r="BH112" s="91"/>
      <c r="BI112" s="91"/>
      <c r="BJ112" s="91"/>
      <c r="BK112" s="91"/>
      <c r="BL112" s="91"/>
    </row>
    <row r="113" spans="1:64" s="92" customFormat="1" x14ac:dyDescent="0.25">
      <c r="A113" s="78" t="s">
        <v>60</v>
      </c>
      <c r="B113" s="79" t="s">
        <v>119</v>
      </c>
      <c r="C113" s="80" t="s">
        <v>121</v>
      </c>
      <c r="D113" s="81">
        <v>180</v>
      </c>
      <c r="E113" s="82" t="s">
        <v>209</v>
      </c>
      <c r="F113" s="83">
        <v>250</v>
      </c>
      <c r="G113" s="94">
        <v>8.7174999999999994</v>
      </c>
      <c r="H113" s="84">
        <v>0.45</v>
      </c>
      <c r="I113" s="85">
        <f t="shared" si="9"/>
        <v>1569.1499999999999</v>
      </c>
      <c r="J113" s="86" t="s">
        <v>286</v>
      </c>
      <c r="K113" s="87">
        <v>250</v>
      </c>
      <c r="L113" s="88">
        <v>10.77164</v>
      </c>
      <c r="M113" s="89">
        <v>0.45</v>
      </c>
      <c r="N113" s="85">
        <f t="shared" si="10"/>
        <v>1938.8951999999999</v>
      </c>
      <c r="O113" s="90">
        <f t="shared" si="11"/>
        <v>1754.0225999999998</v>
      </c>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91"/>
      <c r="AN113" s="91"/>
      <c r="AO113" s="91"/>
      <c r="AP113" s="91"/>
      <c r="AQ113" s="91"/>
      <c r="AR113" s="91"/>
      <c r="AS113" s="91"/>
      <c r="AT113" s="91"/>
      <c r="AU113" s="91"/>
      <c r="AV113" s="91"/>
      <c r="AW113" s="91"/>
      <c r="AX113" s="91"/>
      <c r="AY113" s="91"/>
      <c r="AZ113" s="91"/>
      <c r="BA113" s="91"/>
      <c r="BB113" s="91"/>
      <c r="BC113" s="91"/>
      <c r="BD113" s="91"/>
      <c r="BE113" s="91"/>
      <c r="BF113" s="91"/>
      <c r="BG113" s="91"/>
      <c r="BH113" s="91"/>
      <c r="BI113" s="91"/>
      <c r="BJ113" s="91"/>
      <c r="BK113" s="91"/>
      <c r="BL113" s="91"/>
    </row>
    <row r="114" spans="1:64" x14ac:dyDescent="0.25">
      <c r="A114" s="24" t="s">
        <v>77</v>
      </c>
      <c r="B114" s="15" t="s">
        <v>119</v>
      </c>
      <c r="C114" s="17" t="s">
        <v>121</v>
      </c>
      <c r="D114" s="31">
        <v>90</v>
      </c>
      <c r="E114" s="47" t="s">
        <v>218</v>
      </c>
      <c r="F114" s="7">
        <v>288</v>
      </c>
      <c r="G114" s="51">
        <v>21.097999999999999</v>
      </c>
      <c r="H114" s="67">
        <v>0.45</v>
      </c>
      <c r="I114" s="33">
        <f t="shared" si="9"/>
        <v>1898.82</v>
      </c>
      <c r="J114" s="48" t="s">
        <v>297</v>
      </c>
      <c r="K114" s="57">
        <v>1728</v>
      </c>
      <c r="L114" s="58">
        <v>14.6465</v>
      </c>
      <c r="M114" s="62">
        <v>0.45</v>
      </c>
      <c r="N114" s="33">
        <f t="shared" si="10"/>
        <v>1318.1849999999999</v>
      </c>
      <c r="O114" s="4">
        <f t="shared" si="11"/>
        <v>1608.5025000000001</v>
      </c>
    </row>
    <row r="115" spans="1:64" x14ac:dyDescent="0.25">
      <c r="A115" s="24" t="s">
        <v>66</v>
      </c>
      <c r="B115" s="15" t="s">
        <v>119</v>
      </c>
      <c r="C115" s="17" t="s">
        <v>121</v>
      </c>
      <c r="D115" s="31">
        <v>156</v>
      </c>
      <c r="E115" s="47" t="s">
        <v>66</v>
      </c>
      <c r="F115" s="7">
        <v>3</v>
      </c>
      <c r="G115" s="51">
        <v>2.5575000000000001</v>
      </c>
      <c r="H115" s="67">
        <v>0.45</v>
      </c>
      <c r="I115" s="33">
        <f t="shared" si="9"/>
        <v>398.97</v>
      </c>
      <c r="J115" s="48" t="s">
        <v>289</v>
      </c>
      <c r="K115" s="57">
        <v>6</v>
      </c>
      <c r="L115" s="58">
        <v>2.4722499999999998</v>
      </c>
      <c r="M115" s="62">
        <v>0.45</v>
      </c>
      <c r="N115" s="33">
        <f t="shared" si="10"/>
        <v>385.67099999999999</v>
      </c>
      <c r="O115" s="4">
        <f t="shared" si="11"/>
        <v>392.32050000000004</v>
      </c>
    </row>
    <row r="116" spans="1:64" x14ac:dyDescent="0.25">
      <c r="A116" s="24" t="s">
        <v>85</v>
      </c>
      <c r="B116" s="15" t="s">
        <v>119</v>
      </c>
      <c r="C116" s="17" t="s">
        <v>121</v>
      </c>
      <c r="D116" s="31">
        <v>60</v>
      </c>
      <c r="E116" s="47" t="s">
        <v>302</v>
      </c>
      <c r="F116" s="7">
        <v>3000</v>
      </c>
      <c r="G116" s="51">
        <v>34.21</v>
      </c>
      <c r="H116" s="67">
        <v>0.45</v>
      </c>
      <c r="I116" s="33">
        <f t="shared" si="9"/>
        <v>2052.6</v>
      </c>
      <c r="J116" s="48" t="s">
        <v>302</v>
      </c>
      <c r="K116" s="57">
        <v>3000</v>
      </c>
      <c r="L116" s="58">
        <v>34.21</v>
      </c>
      <c r="M116" s="62">
        <v>0.45</v>
      </c>
      <c r="N116" s="33">
        <f t="shared" si="10"/>
        <v>2052.6</v>
      </c>
      <c r="O116" s="4">
        <f t="shared" si="11"/>
        <v>2052.6</v>
      </c>
    </row>
    <row r="117" spans="1:64" x14ac:dyDescent="0.25">
      <c r="A117" s="24" t="s">
        <v>156</v>
      </c>
      <c r="B117" s="40" t="s">
        <v>119</v>
      </c>
      <c r="C117" s="24" t="s">
        <v>122</v>
      </c>
      <c r="D117" s="31">
        <v>279</v>
      </c>
      <c r="E117" s="47" t="s">
        <v>175</v>
      </c>
      <c r="F117" s="7">
        <v>4</v>
      </c>
      <c r="G117" s="51">
        <v>2.101</v>
      </c>
      <c r="H117" s="67">
        <v>0.45</v>
      </c>
      <c r="I117" s="41">
        <f t="shared" si="9"/>
        <v>586.17899999999997</v>
      </c>
      <c r="J117" s="48" t="s">
        <v>254</v>
      </c>
      <c r="K117" s="57">
        <v>4</v>
      </c>
      <c r="L117" s="58">
        <v>1.1274999999999999</v>
      </c>
      <c r="M117" s="62">
        <v>0.45</v>
      </c>
      <c r="N117" s="41">
        <f t="shared" si="10"/>
        <v>314.57249999999999</v>
      </c>
      <c r="O117" s="42">
        <f t="shared" si="11"/>
        <v>450.37574999999998</v>
      </c>
    </row>
    <row r="118" spans="1:64" x14ac:dyDescent="0.25">
      <c r="A118" s="24" t="s">
        <v>152</v>
      </c>
      <c r="B118" s="40" t="s">
        <v>119</v>
      </c>
      <c r="C118" s="24" t="s">
        <v>121</v>
      </c>
      <c r="D118" s="31">
        <v>338</v>
      </c>
      <c r="E118" s="47" t="s">
        <v>171</v>
      </c>
      <c r="F118" s="7">
        <v>8</v>
      </c>
      <c r="G118" s="51">
        <v>5.2777799999999999</v>
      </c>
      <c r="H118" s="67">
        <v>0.45</v>
      </c>
      <c r="I118" s="41">
        <f t="shared" si="9"/>
        <v>1783.8896399999999</v>
      </c>
      <c r="J118" s="48" t="s">
        <v>250</v>
      </c>
      <c r="K118" s="57">
        <v>24</v>
      </c>
      <c r="L118" s="58">
        <v>2.02033</v>
      </c>
      <c r="M118" s="62">
        <v>0.45</v>
      </c>
      <c r="N118" s="41">
        <f t="shared" si="10"/>
        <v>682.87153999999998</v>
      </c>
      <c r="O118" s="42">
        <f t="shared" si="11"/>
        <v>1233.38059</v>
      </c>
    </row>
    <row r="119" spans="1:64" x14ac:dyDescent="0.25">
      <c r="A119" s="24" t="s">
        <v>124</v>
      </c>
      <c r="B119" s="15" t="s">
        <v>119</v>
      </c>
      <c r="C119" s="17" t="s">
        <v>121</v>
      </c>
      <c r="D119" s="31">
        <v>128</v>
      </c>
      <c r="E119" s="47" t="s">
        <v>171</v>
      </c>
      <c r="F119" s="7">
        <v>8</v>
      </c>
      <c r="G119" s="51">
        <v>7.92</v>
      </c>
      <c r="H119" s="67">
        <v>0.45</v>
      </c>
      <c r="I119" s="33">
        <f t="shared" si="9"/>
        <v>1013.76</v>
      </c>
      <c r="J119" s="48" t="s">
        <v>250</v>
      </c>
      <c r="K119" s="57">
        <v>24</v>
      </c>
      <c r="L119" s="58">
        <v>6.0609999999999999</v>
      </c>
      <c r="M119" s="62">
        <v>0.45</v>
      </c>
      <c r="N119" s="33">
        <f t="shared" si="10"/>
        <v>775.80799999999999</v>
      </c>
      <c r="O119" s="4">
        <f t="shared" si="11"/>
        <v>894.78399999999999</v>
      </c>
    </row>
    <row r="120" spans="1:64" s="39" customFormat="1" x14ac:dyDescent="0.25">
      <c r="A120" s="24" t="s">
        <v>76</v>
      </c>
      <c r="B120" s="15" t="s">
        <v>119</v>
      </c>
      <c r="C120" s="17" t="s">
        <v>122</v>
      </c>
      <c r="D120" s="31">
        <v>96</v>
      </c>
      <c r="E120" s="47" t="s">
        <v>171</v>
      </c>
      <c r="F120" s="7">
        <v>8</v>
      </c>
      <c r="G120" s="51">
        <v>0.66</v>
      </c>
      <c r="H120" s="67">
        <v>0.45</v>
      </c>
      <c r="I120" s="33">
        <f t="shared" si="9"/>
        <v>63.36</v>
      </c>
      <c r="J120" s="48" t="s">
        <v>250</v>
      </c>
      <c r="K120" s="57">
        <v>24</v>
      </c>
      <c r="L120" s="58">
        <v>0.25253999999999999</v>
      </c>
      <c r="M120" s="62">
        <v>0.45</v>
      </c>
      <c r="N120" s="33">
        <f t="shared" si="10"/>
        <v>24.243839999999999</v>
      </c>
      <c r="O120" s="4">
        <f t="shared" si="11"/>
        <v>43.801919999999996</v>
      </c>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row>
    <row r="121" spans="1:64" s="39" customFormat="1" x14ac:dyDescent="0.25">
      <c r="A121" s="24" t="s">
        <v>83</v>
      </c>
      <c r="B121" s="15" t="s">
        <v>119</v>
      </c>
      <c r="C121" s="17" t="s">
        <v>122</v>
      </c>
      <c r="D121" s="31">
        <v>71</v>
      </c>
      <c r="E121" s="47" t="s">
        <v>224</v>
      </c>
      <c r="F121" s="7">
        <v>1</v>
      </c>
      <c r="G121" s="51">
        <v>6.9189999999999996</v>
      </c>
      <c r="H121" s="67">
        <v>0.45</v>
      </c>
      <c r="I121" s="33">
        <f t="shared" si="9"/>
        <v>491.24899999999997</v>
      </c>
      <c r="J121" s="48" t="s">
        <v>301</v>
      </c>
      <c r="K121" s="57">
        <v>1</v>
      </c>
      <c r="L121" s="58">
        <v>3.1625000000000001</v>
      </c>
      <c r="M121" s="62">
        <v>0.45</v>
      </c>
      <c r="N121" s="33">
        <f t="shared" si="10"/>
        <v>224.53749999999999</v>
      </c>
      <c r="O121" s="4">
        <f t="shared" si="11"/>
        <v>357.89324999999997</v>
      </c>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row>
    <row r="122" spans="1:64" x14ac:dyDescent="0.25">
      <c r="A122" s="24" t="s">
        <v>39</v>
      </c>
      <c r="B122" s="15" t="s">
        <v>119</v>
      </c>
      <c r="C122" s="17" t="s">
        <v>122</v>
      </c>
      <c r="D122" s="31">
        <v>247</v>
      </c>
      <c r="E122" s="47" t="s">
        <v>276</v>
      </c>
      <c r="F122" s="7">
        <v>1</v>
      </c>
      <c r="G122" s="51">
        <v>5.5880000000000001</v>
      </c>
      <c r="H122" s="67">
        <v>0.45</v>
      </c>
      <c r="I122" s="33">
        <f t="shared" si="9"/>
        <v>1380.2360000000001</v>
      </c>
      <c r="J122" s="48" t="s">
        <v>200</v>
      </c>
      <c r="K122" s="57">
        <v>1</v>
      </c>
      <c r="L122" s="58">
        <v>3.4375</v>
      </c>
      <c r="M122" s="62">
        <v>0.45</v>
      </c>
      <c r="N122" s="33">
        <f t="shared" si="10"/>
        <v>849.0625</v>
      </c>
      <c r="O122" s="4">
        <f t="shared" si="11"/>
        <v>1114.6492499999999</v>
      </c>
    </row>
    <row r="123" spans="1:64" s="92" customFormat="1" x14ac:dyDescent="0.25">
      <c r="A123" s="78" t="s">
        <v>62</v>
      </c>
      <c r="B123" s="79" t="s">
        <v>119</v>
      </c>
      <c r="C123" s="80" t="s">
        <v>121</v>
      </c>
      <c r="D123" s="81">
        <v>169</v>
      </c>
      <c r="E123" s="82" t="s">
        <v>210</v>
      </c>
      <c r="F123" s="83">
        <v>250</v>
      </c>
      <c r="G123" s="98">
        <v>6.5152049999999999</v>
      </c>
      <c r="H123" s="84">
        <v>0.45</v>
      </c>
      <c r="I123" s="85">
        <f t="shared" si="9"/>
        <v>1101.069645</v>
      </c>
      <c r="J123" s="86" t="s">
        <v>287</v>
      </c>
      <c r="K123" s="87">
        <v>250</v>
      </c>
      <c r="L123" s="88">
        <v>5.5113089999999998</v>
      </c>
      <c r="M123" s="89">
        <v>0.45</v>
      </c>
      <c r="N123" s="85">
        <f t="shared" si="10"/>
        <v>931.41122099999995</v>
      </c>
      <c r="O123" s="90">
        <f t="shared" si="11"/>
        <v>1016.2404329999999</v>
      </c>
      <c r="P123" s="91"/>
      <c r="Q123" s="91"/>
      <c r="R123" s="91"/>
      <c r="S123" s="91"/>
      <c r="T123" s="91"/>
      <c r="U123" s="91"/>
      <c r="V123" s="91"/>
      <c r="W123" s="91"/>
      <c r="X123" s="91"/>
      <c r="Y123" s="91"/>
      <c r="Z123" s="91"/>
      <c r="AA123" s="91"/>
      <c r="AB123" s="91"/>
      <c r="AC123" s="91"/>
      <c r="AD123" s="91"/>
      <c r="AE123" s="91"/>
      <c r="AF123" s="91"/>
      <c r="AG123" s="91"/>
      <c r="AH123" s="91"/>
      <c r="AI123" s="91"/>
      <c r="AJ123" s="91"/>
      <c r="AK123" s="91"/>
      <c r="AL123" s="91"/>
      <c r="AM123" s="91"/>
      <c r="AN123" s="91"/>
      <c r="AO123" s="91"/>
      <c r="AP123" s="91"/>
      <c r="AQ123" s="91"/>
      <c r="AR123" s="91"/>
      <c r="AS123" s="91"/>
      <c r="AT123" s="91"/>
      <c r="AU123" s="91"/>
      <c r="AV123" s="91"/>
      <c r="AW123" s="91"/>
      <c r="AX123" s="91"/>
      <c r="AY123" s="91"/>
      <c r="AZ123" s="91"/>
      <c r="BA123" s="91"/>
      <c r="BB123" s="91"/>
      <c r="BC123" s="91"/>
      <c r="BD123" s="91"/>
      <c r="BE123" s="91"/>
      <c r="BF123" s="91"/>
      <c r="BG123" s="91"/>
      <c r="BH123" s="91"/>
      <c r="BI123" s="91"/>
      <c r="BJ123" s="91"/>
      <c r="BK123" s="91"/>
      <c r="BL123" s="91"/>
    </row>
    <row r="124" spans="1:64" s="92" customFormat="1" x14ac:dyDescent="0.25">
      <c r="A124" s="78" t="s">
        <v>143</v>
      </c>
      <c r="B124" s="93" t="s">
        <v>119</v>
      </c>
      <c r="C124" s="78" t="s">
        <v>120</v>
      </c>
      <c r="D124" s="81">
        <v>1230</v>
      </c>
      <c r="E124" s="82" t="s">
        <v>14</v>
      </c>
      <c r="F124" s="83">
        <v>500</v>
      </c>
      <c r="G124" s="94">
        <v>3.6987190000000001</v>
      </c>
      <c r="H124" s="84">
        <v>0.45</v>
      </c>
      <c r="I124" s="95">
        <f t="shared" si="9"/>
        <v>4549.4243699999997</v>
      </c>
      <c r="J124" s="86" t="s">
        <v>14</v>
      </c>
      <c r="K124" s="87">
        <v>500</v>
      </c>
      <c r="L124" s="88">
        <v>3.6987190000000001</v>
      </c>
      <c r="M124" s="89">
        <v>0.45</v>
      </c>
      <c r="N124" s="95">
        <f t="shared" si="10"/>
        <v>4549.4243699999997</v>
      </c>
      <c r="O124" s="96">
        <f t="shared" si="11"/>
        <v>4549.4243699999997</v>
      </c>
      <c r="P124" s="91"/>
      <c r="Q124" s="91"/>
      <c r="R124" s="91"/>
      <c r="S124" s="91"/>
      <c r="T124" s="91"/>
      <c r="U124" s="91"/>
      <c r="V124" s="91"/>
      <c r="W124" s="91"/>
      <c r="X124" s="91"/>
      <c r="Y124" s="91"/>
      <c r="Z124" s="91"/>
      <c r="AA124" s="91"/>
      <c r="AB124" s="91"/>
      <c r="AC124" s="91"/>
      <c r="AD124" s="91"/>
      <c r="AE124" s="91"/>
      <c r="AF124" s="91"/>
      <c r="AG124" s="91"/>
      <c r="AH124" s="91"/>
      <c r="AI124" s="91"/>
      <c r="AJ124" s="91"/>
      <c r="AK124" s="91"/>
      <c r="AL124" s="91"/>
      <c r="AM124" s="91"/>
      <c r="AN124" s="91"/>
      <c r="AO124" s="91"/>
      <c r="AP124" s="91"/>
      <c r="AQ124" s="91"/>
      <c r="AR124" s="91"/>
      <c r="AS124" s="91"/>
      <c r="AT124" s="91"/>
      <c r="AU124" s="91"/>
      <c r="AV124" s="91"/>
      <c r="AW124" s="91"/>
      <c r="AX124" s="91"/>
      <c r="AY124" s="91"/>
      <c r="AZ124" s="91"/>
      <c r="BA124" s="91"/>
      <c r="BB124" s="91"/>
      <c r="BC124" s="91"/>
      <c r="BD124" s="91"/>
      <c r="BE124" s="91"/>
      <c r="BF124" s="91"/>
      <c r="BG124" s="91"/>
      <c r="BH124" s="91"/>
      <c r="BI124" s="91"/>
      <c r="BJ124" s="91"/>
      <c r="BK124" s="91"/>
      <c r="BL124" s="91"/>
    </row>
    <row r="125" spans="1:64" s="92" customFormat="1" x14ac:dyDescent="0.25">
      <c r="A125" s="78" t="s">
        <v>14</v>
      </c>
      <c r="B125" s="79" t="s">
        <v>119</v>
      </c>
      <c r="C125" s="80" t="s">
        <v>120</v>
      </c>
      <c r="D125" s="81">
        <v>2170</v>
      </c>
      <c r="E125" s="82" t="s">
        <v>14</v>
      </c>
      <c r="F125" s="83">
        <v>500</v>
      </c>
      <c r="G125" s="94">
        <v>3.6987190000000001</v>
      </c>
      <c r="H125" s="84">
        <v>0.45</v>
      </c>
      <c r="I125" s="85">
        <f t="shared" si="9"/>
        <v>8026.2202299999999</v>
      </c>
      <c r="J125" s="86" t="s">
        <v>14</v>
      </c>
      <c r="K125" s="87">
        <v>500</v>
      </c>
      <c r="L125" s="88">
        <v>3.6987190000000001</v>
      </c>
      <c r="M125" s="89">
        <v>0.45</v>
      </c>
      <c r="N125" s="85">
        <f t="shared" si="10"/>
        <v>8026.2202299999999</v>
      </c>
      <c r="O125" s="90">
        <f t="shared" si="11"/>
        <v>8026.2202299999999</v>
      </c>
      <c r="P125" s="91"/>
      <c r="Q125" s="91"/>
      <c r="R125" s="91"/>
      <c r="S125" s="91"/>
      <c r="T125" s="91"/>
      <c r="U125" s="91"/>
      <c r="V125" s="91"/>
      <c r="W125" s="91"/>
      <c r="X125" s="91"/>
      <c r="Y125" s="91"/>
      <c r="Z125" s="91"/>
      <c r="AA125" s="91"/>
      <c r="AB125" s="91"/>
      <c r="AC125" s="91"/>
      <c r="AD125" s="91"/>
      <c r="AE125" s="91"/>
      <c r="AF125" s="91"/>
      <c r="AG125" s="91"/>
      <c r="AH125" s="91"/>
      <c r="AI125" s="91"/>
      <c r="AJ125" s="91"/>
      <c r="AK125" s="91"/>
      <c r="AL125" s="91"/>
      <c r="AM125" s="91"/>
      <c r="AN125" s="91"/>
      <c r="AO125" s="91"/>
      <c r="AP125" s="91"/>
      <c r="AQ125" s="91"/>
      <c r="AR125" s="91"/>
      <c r="AS125" s="91"/>
      <c r="AT125" s="91"/>
      <c r="AU125" s="91"/>
      <c r="AV125" s="91"/>
      <c r="AW125" s="91"/>
      <c r="AX125" s="91"/>
      <c r="AY125" s="91"/>
      <c r="AZ125" s="91"/>
      <c r="BA125" s="91"/>
      <c r="BB125" s="91"/>
      <c r="BC125" s="91"/>
      <c r="BD125" s="91"/>
      <c r="BE125" s="91"/>
      <c r="BF125" s="91"/>
      <c r="BG125" s="91"/>
      <c r="BH125" s="91"/>
      <c r="BI125" s="91"/>
      <c r="BJ125" s="91"/>
      <c r="BK125" s="91"/>
      <c r="BL125" s="91"/>
    </row>
    <row r="126" spans="1:64" s="92" customFormat="1" x14ac:dyDescent="0.25">
      <c r="A126" s="78" t="s">
        <v>12</v>
      </c>
      <c r="B126" s="79" t="s">
        <v>119</v>
      </c>
      <c r="C126" s="80" t="s">
        <v>120</v>
      </c>
      <c r="D126" s="81">
        <v>3215</v>
      </c>
      <c r="E126" s="82" t="s">
        <v>182</v>
      </c>
      <c r="F126" s="83">
        <v>500</v>
      </c>
      <c r="G126" s="94">
        <v>4.2146100000000004</v>
      </c>
      <c r="H126" s="84">
        <v>0.45</v>
      </c>
      <c r="I126" s="85">
        <f t="shared" si="9"/>
        <v>13549.971150000001</v>
      </c>
      <c r="J126" s="86" t="s">
        <v>182</v>
      </c>
      <c r="K126" s="87">
        <v>500</v>
      </c>
      <c r="L126" s="88">
        <v>4.2146100000000004</v>
      </c>
      <c r="M126" s="89">
        <v>0.45</v>
      </c>
      <c r="N126" s="85">
        <f t="shared" si="10"/>
        <v>13549.971150000001</v>
      </c>
      <c r="O126" s="90">
        <f t="shared" si="11"/>
        <v>13549.971150000001</v>
      </c>
      <c r="P126" s="91"/>
      <c r="Q126" s="91"/>
      <c r="R126" s="91"/>
      <c r="S126" s="91"/>
      <c r="T126" s="91"/>
      <c r="U126" s="91"/>
      <c r="V126" s="91"/>
      <c r="W126" s="91"/>
      <c r="X126" s="91"/>
      <c r="Y126" s="91"/>
      <c r="Z126" s="91"/>
      <c r="AA126" s="91"/>
      <c r="AB126" s="91"/>
      <c r="AC126" s="91"/>
      <c r="AD126" s="91"/>
      <c r="AE126" s="91"/>
      <c r="AF126" s="91"/>
      <c r="AG126" s="91"/>
      <c r="AH126" s="91"/>
      <c r="AI126" s="91"/>
      <c r="AJ126" s="91"/>
      <c r="AK126" s="91"/>
      <c r="AL126" s="91"/>
      <c r="AM126" s="91"/>
      <c r="AN126" s="91"/>
      <c r="AO126" s="91"/>
      <c r="AP126" s="91"/>
      <c r="AQ126" s="91"/>
      <c r="AR126" s="91"/>
      <c r="AS126" s="91"/>
      <c r="AT126" s="91"/>
      <c r="AU126" s="91"/>
      <c r="AV126" s="91"/>
      <c r="AW126" s="91"/>
      <c r="AX126" s="91"/>
      <c r="AY126" s="91"/>
      <c r="AZ126" s="91"/>
      <c r="BA126" s="91"/>
      <c r="BB126" s="91"/>
      <c r="BC126" s="91"/>
      <c r="BD126" s="91"/>
      <c r="BE126" s="91"/>
      <c r="BF126" s="91"/>
      <c r="BG126" s="91"/>
      <c r="BH126" s="91"/>
      <c r="BI126" s="91"/>
      <c r="BJ126" s="91"/>
      <c r="BK126" s="91"/>
      <c r="BL126" s="91"/>
    </row>
    <row r="127" spans="1:64" s="92" customFormat="1" x14ac:dyDescent="0.25">
      <c r="A127" s="78" t="s">
        <v>147</v>
      </c>
      <c r="B127" s="93" t="s">
        <v>119</v>
      </c>
      <c r="C127" s="78" t="s">
        <v>120</v>
      </c>
      <c r="D127" s="81">
        <v>480</v>
      </c>
      <c r="E127" s="82" t="s">
        <v>167</v>
      </c>
      <c r="F127" s="83">
        <v>500</v>
      </c>
      <c r="G127" s="94">
        <v>4.6747290000000001</v>
      </c>
      <c r="H127" s="84">
        <v>0.45</v>
      </c>
      <c r="I127" s="95">
        <f t="shared" si="9"/>
        <v>2243.8699200000001</v>
      </c>
      <c r="J127" s="86" t="s">
        <v>167</v>
      </c>
      <c r="K127" s="87">
        <v>500</v>
      </c>
      <c r="L127" s="88">
        <v>4.6747290000000001</v>
      </c>
      <c r="M127" s="89">
        <v>0.45</v>
      </c>
      <c r="N127" s="95">
        <f t="shared" si="10"/>
        <v>2243.8699200000001</v>
      </c>
      <c r="O127" s="96">
        <f t="shared" si="11"/>
        <v>2243.8699200000001</v>
      </c>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91"/>
      <c r="AN127" s="91"/>
      <c r="AO127" s="91"/>
      <c r="AP127" s="91"/>
      <c r="AQ127" s="91"/>
      <c r="AR127" s="91"/>
      <c r="AS127" s="91"/>
      <c r="AT127" s="91"/>
      <c r="AU127" s="91"/>
      <c r="AV127" s="91"/>
      <c r="AW127" s="91"/>
      <c r="AX127" s="91"/>
      <c r="AY127" s="91"/>
      <c r="AZ127" s="91"/>
      <c r="BA127" s="91"/>
      <c r="BB127" s="91"/>
      <c r="BC127" s="91"/>
      <c r="BD127" s="91"/>
      <c r="BE127" s="91"/>
      <c r="BF127" s="91"/>
      <c r="BG127" s="91"/>
      <c r="BH127" s="91"/>
      <c r="BI127" s="91"/>
      <c r="BJ127" s="91"/>
      <c r="BK127" s="91"/>
      <c r="BL127" s="91"/>
    </row>
    <row r="128" spans="1:64" s="92" customFormat="1" x14ac:dyDescent="0.25">
      <c r="A128" s="78" t="s">
        <v>142</v>
      </c>
      <c r="B128" s="93" t="s">
        <v>119</v>
      </c>
      <c r="C128" s="78" t="s">
        <v>120</v>
      </c>
      <c r="D128" s="81">
        <v>3460</v>
      </c>
      <c r="E128" s="82" t="s">
        <v>56</v>
      </c>
      <c r="F128" s="83">
        <v>500</v>
      </c>
      <c r="G128" s="94">
        <v>3.838149</v>
      </c>
      <c r="H128" s="84">
        <v>0.45</v>
      </c>
      <c r="I128" s="95">
        <f t="shared" si="9"/>
        <v>13279.99554</v>
      </c>
      <c r="J128" s="86" t="s">
        <v>56</v>
      </c>
      <c r="K128" s="87">
        <v>500</v>
      </c>
      <c r="L128" s="88">
        <v>3.838149</v>
      </c>
      <c r="M128" s="89">
        <v>0.45</v>
      </c>
      <c r="N128" s="95">
        <f t="shared" si="10"/>
        <v>13279.99554</v>
      </c>
      <c r="O128" s="96">
        <f t="shared" si="11"/>
        <v>13279.99554</v>
      </c>
      <c r="P128" s="91"/>
      <c r="Q128" s="91"/>
      <c r="R128" s="91"/>
      <c r="S128" s="91"/>
      <c r="T128" s="91"/>
      <c r="U128" s="91"/>
      <c r="V128" s="91"/>
      <c r="W128" s="91"/>
      <c r="X128" s="91"/>
      <c r="Y128" s="91"/>
      <c r="Z128" s="91"/>
      <c r="AA128" s="91"/>
      <c r="AB128" s="91"/>
      <c r="AC128" s="91"/>
      <c r="AD128" s="91"/>
      <c r="AE128" s="91"/>
      <c r="AF128" s="91"/>
      <c r="AG128" s="91"/>
      <c r="AH128" s="91"/>
      <c r="AI128" s="91"/>
      <c r="AJ128" s="91"/>
      <c r="AK128" s="91"/>
      <c r="AL128" s="91"/>
      <c r="AM128" s="91"/>
      <c r="AN128" s="91"/>
      <c r="AO128" s="91"/>
      <c r="AP128" s="91"/>
      <c r="AQ128" s="91"/>
      <c r="AR128" s="91"/>
      <c r="AS128" s="91"/>
      <c r="AT128" s="91"/>
      <c r="AU128" s="91"/>
      <c r="AV128" s="91"/>
      <c r="AW128" s="91"/>
      <c r="AX128" s="91"/>
      <c r="AY128" s="91"/>
      <c r="AZ128" s="91"/>
      <c r="BA128" s="91"/>
      <c r="BB128" s="91"/>
      <c r="BC128" s="91"/>
      <c r="BD128" s="91"/>
      <c r="BE128" s="91"/>
      <c r="BF128" s="91"/>
      <c r="BG128" s="91"/>
      <c r="BH128" s="91"/>
      <c r="BI128" s="91"/>
      <c r="BJ128" s="91"/>
      <c r="BK128" s="91"/>
      <c r="BL128" s="91"/>
    </row>
    <row r="129" spans="1:64" s="92" customFormat="1" x14ac:dyDescent="0.25">
      <c r="A129" s="78" t="s">
        <v>15</v>
      </c>
      <c r="B129" s="79" t="s">
        <v>119</v>
      </c>
      <c r="C129" s="80" t="s">
        <v>120</v>
      </c>
      <c r="D129" s="97">
        <f>1345+13990 + 39655+18365+12290</f>
        <v>85645</v>
      </c>
      <c r="E129" s="82" t="s">
        <v>56</v>
      </c>
      <c r="F129" s="83">
        <v>500</v>
      </c>
      <c r="G129" s="94">
        <v>3.838149</v>
      </c>
      <c r="H129" s="84">
        <v>0.45</v>
      </c>
      <c r="I129" s="85">
        <f t="shared" si="9"/>
        <v>328718.27110499999</v>
      </c>
      <c r="J129" s="86" t="s">
        <v>56</v>
      </c>
      <c r="K129" s="87">
        <v>500</v>
      </c>
      <c r="L129" s="88">
        <v>3.838149</v>
      </c>
      <c r="M129" s="89">
        <v>0.45</v>
      </c>
      <c r="N129" s="85">
        <f t="shared" si="10"/>
        <v>328718.27110499999</v>
      </c>
      <c r="O129" s="90">
        <f t="shared" si="11"/>
        <v>328718.27110499999</v>
      </c>
      <c r="P129" s="91"/>
      <c r="Q129" s="91"/>
      <c r="R129" s="91"/>
      <c r="S129" s="91"/>
      <c r="T129" s="91"/>
      <c r="U129" s="91"/>
      <c r="V129" s="91"/>
      <c r="W129" s="91"/>
      <c r="X129" s="91"/>
      <c r="Y129" s="91"/>
      <c r="Z129" s="91"/>
      <c r="AA129" s="91"/>
      <c r="AB129" s="91"/>
      <c r="AC129" s="91"/>
      <c r="AD129" s="91"/>
      <c r="AE129" s="91"/>
      <c r="AF129" s="91"/>
      <c r="AG129" s="91"/>
      <c r="AH129" s="91"/>
      <c r="AI129" s="91"/>
      <c r="AJ129" s="91"/>
      <c r="AK129" s="91"/>
      <c r="AL129" s="91"/>
      <c r="AM129" s="91"/>
      <c r="AN129" s="91"/>
      <c r="AO129" s="91"/>
      <c r="AP129" s="91"/>
      <c r="AQ129" s="91"/>
      <c r="AR129" s="91"/>
      <c r="AS129" s="91"/>
      <c r="AT129" s="91"/>
      <c r="AU129" s="91"/>
      <c r="AV129" s="91"/>
      <c r="AW129" s="91"/>
      <c r="AX129" s="91"/>
      <c r="AY129" s="91"/>
      <c r="AZ129" s="91"/>
      <c r="BA129" s="91"/>
      <c r="BB129" s="91"/>
      <c r="BC129" s="91"/>
      <c r="BD129" s="91"/>
      <c r="BE129" s="91"/>
      <c r="BF129" s="91"/>
      <c r="BG129" s="91"/>
      <c r="BH129" s="91"/>
      <c r="BI129" s="91"/>
      <c r="BJ129" s="91"/>
      <c r="BK129" s="91"/>
      <c r="BL129" s="91"/>
    </row>
    <row r="130" spans="1:64" s="92" customFormat="1" x14ac:dyDescent="0.25">
      <c r="A130" s="78" t="s">
        <v>56</v>
      </c>
      <c r="B130" s="79" t="s">
        <v>119</v>
      </c>
      <c r="C130" s="80" t="s">
        <v>120</v>
      </c>
      <c r="D130" s="81">
        <f>205+7390</f>
        <v>7595</v>
      </c>
      <c r="E130" s="82" t="s">
        <v>56</v>
      </c>
      <c r="F130" s="83">
        <v>500</v>
      </c>
      <c r="G130" s="94">
        <v>3.838149</v>
      </c>
      <c r="H130" s="84">
        <v>0.45</v>
      </c>
      <c r="I130" s="85">
        <f t="shared" si="9"/>
        <v>29150.741655000002</v>
      </c>
      <c r="J130" s="86" t="s">
        <v>56</v>
      </c>
      <c r="K130" s="87">
        <v>500</v>
      </c>
      <c r="L130" s="88">
        <v>3.838149</v>
      </c>
      <c r="M130" s="89">
        <v>0.45</v>
      </c>
      <c r="N130" s="85">
        <f t="shared" si="10"/>
        <v>29150.741655000002</v>
      </c>
      <c r="O130" s="90">
        <f t="shared" si="11"/>
        <v>29150.741655000002</v>
      </c>
      <c r="P130" s="91"/>
      <c r="Q130" s="91"/>
      <c r="R130" s="91"/>
      <c r="S130" s="91"/>
      <c r="T130" s="91"/>
      <c r="U130" s="91"/>
      <c r="V130" s="91"/>
      <c r="W130" s="91"/>
      <c r="X130" s="91"/>
      <c r="Y130" s="91"/>
      <c r="Z130" s="91"/>
      <c r="AA130" s="91"/>
      <c r="AB130" s="91"/>
      <c r="AC130" s="91"/>
      <c r="AD130" s="91"/>
      <c r="AE130" s="91"/>
      <c r="AF130" s="91"/>
      <c r="AG130" s="91"/>
      <c r="AH130" s="91"/>
      <c r="AI130" s="91"/>
      <c r="AJ130" s="91"/>
      <c r="AK130" s="91"/>
      <c r="AL130" s="91"/>
      <c r="AM130" s="91"/>
      <c r="AN130" s="91"/>
      <c r="AO130" s="91"/>
      <c r="AP130" s="91"/>
      <c r="AQ130" s="91"/>
      <c r="AR130" s="91"/>
      <c r="AS130" s="91"/>
      <c r="AT130" s="91"/>
      <c r="AU130" s="91"/>
      <c r="AV130" s="91"/>
      <c r="AW130" s="91"/>
      <c r="AX130" s="91"/>
      <c r="AY130" s="91"/>
      <c r="AZ130" s="91"/>
      <c r="BA130" s="91"/>
      <c r="BB130" s="91"/>
      <c r="BC130" s="91"/>
      <c r="BD130" s="91"/>
      <c r="BE130" s="91"/>
      <c r="BF130" s="91"/>
      <c r="BG130" s="91"/>
      <c r="BH130" s="91"/>
      <c r="BI130" s="91"/>
      <c r="BJ130" s="91"/>
      <c r="BK130" s="91"/>
      <c r="BL130" s="91"/>
    </row>
    <row r="131" spans="1:64" s="92" customFormat="1" x14ac:dyDescent="0.25">
      <c r="A131" s="78" t="s">
        <v>13</v>
      </c>
      <c r="B131" s="79" t="s">
        <v>119</v>
      </c>
      <c r="C131" s="80" t="s">
        <v>120</v>
      </c>
      <c r="D131" s="81">
        <v>2845</v>
      </c>
      <c r="E131" s="82" t="s">
        <v>56</v>
      </c>
      <c r="F131" s="83">
        <v>500</v>
      </c>
      <c r="G131" s="94">
        <v>3.838149</v>
      </c>
      <c r="H131" s="84">
        <v>0.45</v>
      </c>
      <c r="I131" s="85">
        <f t="shared" si="9"/>
        <v>10919.533905</v>
      </c>
      <c r="J131" s="86" t="s">
        <v>56</v>
      </c>
      <c r="K131" s="87">
        <v>500</v>
      </c>
      <c r="L131" s="88">
        <v>3.838149</v>
      </c>
      <c r="M131" s="89">
        <v>0.45</v>
      </c>
      <c r="N131" s="85">
        <f t="shared" si="10"/>
        <v>10919.533905</v>
      </c>
      <c r="O131" s="90">
        <f t="shared" si="11"/>
        <v>10919.533905</v>
      </c>
      <c r="P131" s="91"/>
      <c r="Q131" s="91"/>
      <c r="R131" s="91"/>
      <c r="S131" s="91"/>
      <c r="T131" s="91"/>
      <c r="U131" s="91"/>
      <c r="V131" s="91"/>
      <c r="W131" s="91"/>
      <c r="X131" s="91"/>
      <c r="Y131" s="91"/>
      <c r="Z131" s="91"/>
      <c r="AA131" s="91"/>
      <c r="AB131" s="91"/>
      <c r="AC131" s="91"/>
      <c r="AD131" s="91"/>
      <c r="AE131" s="91"/>
      <c r="AF131" s="91"/>
      <c r="AG131" s="91"/>
      <c r="AH131" s="91"/>
      <c r="AI131" s="91"/>
      <c r="AJ131" s="91"/>
      <c r="AK131" s="91"/>
      <c r="AL131" s="91"/>
      <c r="AM131" s="91"/>
      <c r="AN131" s="91"/>
      <c r="AO131" s="91"/>
      <c r="AP131" s="91"/>
      <c r="AQ131" s="91"/>
      <c r="AR131" s="91"/>
      <c r="AS131" s="91"/>
      <c r="AT131" s="91"/>
      <c r="AU131" s="91"/>
      <c r="AV131" s="91"/>
      <c r="AW131" s="91"/>
      <c r="AX131" s="91"/>
      <c r="AY131" s="91"/>
      <c r="AZ131" s="91"/>
      <c r="BA131" s="91"/>
      <c r="BB131" s="91"/>
      <c r="BC131" s="91"/>
      <c r="BD131" s="91"/>
      <c r="BE131" s="91"/>
      <c r="BF131" s="91"/>
      <c r="BG131" s="91"/>
      <c r="BH131" s="91"/>
      <c r="BI131" s="91"/>
      <c r="BJ131" s="91"/>
      <c r="BK131" s="91"/>
      <c r="BL131" s="91"/>
    </row>
    <row r="132" spans="1:64" s="92" customFormat="1" x14ac:dyDescent="0.25">
      <c r="A132" s="78" t="s">
        <v>148</v>
      </c>
      <c r="B132" s="93" t="s">
        <v>119</v>
      </c>
      <c r="C132" s="78" t="s">
        <v>120</v>
      </c>
      <c r="D132" s="81">
        <f>444+441</f>
        <v>885</v>
      </c>
      <c r="E132" s="82" t="s">
        <v>168</v>
      </c>
      <c r="F132" s="83">
        <v>500</v>
      </c>
      <c r="G132" s="94">
        <v>7.6902410000000003</v>
      </c>
      <c r="H132" s="84">
        <v>0.45</v>
      </c>
      <c r="I132" s="95">
        <f t="shared" si="9"/>
        <v>6805.8632850000004</v>
      </c>
      <c r="J132" s="86" t="s">
        <v>168</v>
      </c>
      <c r="K132" s="87">
        <v>500</v>
      </c>
      <c r="L132" s="88">
        <v>7.6902410000000003</v>
      </c>
      <c r="M132" s="89">
        <v>0.45</v>
      </c>
      <c r="N132" s="95">
        <f t="shared" si="10"/>
        <v>6805.8632850000004</v>
      </c>
      <c r="O132" s="96">
        <f t="shared" si="11"/>
        <v>6805.8632850000004</v>
      </c>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91"/>
      <c r="AN132" s="91"/>
      <c r="AO132" s="91"/>
      <c r="AP132" s="91"/>
      <c r="AQ132" s="91"/>
      <c r="AR132" s="91"/>
      <c r="AS132" s="91"/>
      <c r="AT132" s="91"/>
      <c r="AU132" s="91"/>
      <c r="AV132" s="91"/>
      <c r="AW132" s="91"/>
      <c r="AX132" s="91"/>
      <c r="AY132" s="91"/>
      <c r="AZ132" s="91"/>
      <c r="BA132" s="91"/>
      <c r="BB132" s="91"/>
      <c r="BC132" s="91"/>
      <c r="BD132" s="91"/>
      <c r="BE132" s="91"/>
      <c r="BF132" s="91"/>
      <c r="BG132" s="91"/>
      <c r="BH132" s="91"/>
      <c r="BI132" s="91"/>
      <c r="BJ132" s="91"/>
      <c r="BK132" s="91"/>
      <c r="BL132" s="91"/>
    </row>
    <row r="133" spans="1:64" x14ac:dyDescent="0.25">
      <c r="A133" s="24" t="s">
        <v>116</v>
      </c>
      <c r="B133" s="15" t="s">
        <v>119</v>
      </c>
      <c r="C133" s="17" t="s">
        <v>122</v>
      </c>
      <c r="D133" s="31">
        <v>19</v>
      </c>
      <c r="E133" s="47" t="s">
        <v>116</v>
      </c>
      <c r="F133" s="7">
        <v>1</v>
      </c>
      <c r="G133" s="51">
        <v>11.462</v>
      </c>
      <c r="H133" s="67">
        <v>0.45</v>
      </c>
      <c r="I133" s="33">
        <f t="shared" si="9"/>
        <v>217.77799999999999</v>
      </c>
      <c r="J133" s="48" t="s">
        <v>318</v>
      </c>
      <c r="K133" s="57">
        <v>1</v>
      </c>
      <c r="L133" s="58">
        <v>7.6779999999999999</v>
      </c>
      <c r="M133" s="62">
        <v>0.45</v>
      </c>
      <c r="N133" s="33">
        <f t="shared" si="10"/>
        <v>145.88200000000001</v>
      </c>
      <c r="O133" s="4">
        <f t="shared" si="11"/>
        <v>181.82999999999998</v>
      </c>
    </row>
    <row r="134" spans="1:64" s="39" customFormat="1" x14ac:dyDescent="0.25">
      <c r="A134" s="24" t="s">
        <v>146</v>
      </c>
      <c r="B134" s="40" t="s">
        <v>119</v>
      </c>
      <c r="C134" s="24" t="s">
        <v>122</v>
      </c>
      <c r="D134" s="31">
        <v>776</v>
      </c>
      <c r="E134" s="47" t="s">
        <v>166</v>
      </c>
      <c r="F134" s="7">
        <v>20</v>
      </c>
      <c r="G134" s="51">
        <v>1.0683800000000001</v>
      </c>
      <c r="H134" s="67">
        <v>0.45</v>
      </c>
      <c r="I134" s="41">
        <f t="shared" si="9"/>
        <v>829.06288000000006</v>
      </c>
      <c r="J134" s="48" t="s">
        <v>247</v>
      </c>
      <c r="K134" s="57">
        <v>1</v>
      </c>
      <c r="L134" s="58">
        <v>0.46200000000000002</v>
      </c>
      <c r="M134" s="62">
        <v>0.45</v>
      </c>
      <c r="N134" s="41">
        <f t="shared" si="10"/>
        <v>358.512</v>
      </c>
      <c r="O134" s="42">
        <f t="shared" si="11"/>
        <v>593.78744000000006</v>
      </c>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row>
    <row r="135" spans="1:64" x14ac:dyDescent="0.25">
      <c r="A135" s="24" t="s">
        <v>110</v>
      </c>
      <c r="B135" s="15" t="s">
        <v>119</v>
      </c>
      <c r="C135" s="17" t="s">
        <v>122</v>
      </c>
      <c r="D135" s="31">
        <v>24</v>
      </c>
      <c r="E135" s="47" t="s">
        <v>166</v>
      </c>
      <c r="F135" s="7">
        <v>20</v>
      </c>
      <c r="G135" s="51">
        <v>1.0683800000000001</v>
      </c>
      <c r="H135" s="67">
        <v>0.45</v>
      </c>
      <c r="I135" s="33">
        <f t="shared" si="9"/>
        <v>25.641120000000001</v>
      </c>
      <c r="J135" s="48" t="s">
        <v>247</v>
      </c>
      <c r="K135" s="57">
        <v>1</v>
      </c>
      <c r="L135" s="58">
        <v>0.46200000000000002</v>
      </c>
      <c r="M135" s="62">
        <v>0.45</v>
      </c>
      <c r="N135" s="33">
        <f t="shared" si="10"/>
        <v>11.088000000000001</v>
      </c>
      <c r="O135" s="4">
        <f t="shared" si="11"/>
        <v>18.364560000000001</v>
      </c>
    </row>
    <row r="136" spans="1:64" x14ac:dyDescent="0.25">
      <c r="A136" s="24" t="s">
        <v>154</v>
      </c>
      <c r="B136" s="40" t="s">
        <v>119</v>
      </c>
      <c r="C136" s="24" t="s">
        <v>122</v>
      </c>
      <c r="D136" s="31">
        <v>304</v>
      </c>
      <c r="E136" s="47" t="s">
        <v>173</v>
      </c>
      <c r="F136" s="7">
        <v>20</v>
      </c>
      <c r="G136" s="51">
        <v>0.3795</v>
      </c>
      <c r="H136" s="67">
        <v>0.45</v>
      </c>
      <c r="I136" s="41">
        <f t="shared" si="9"/>
        <v>115.36799999999999</v>
      </c>
      <c r="J136" s="48" t="s">
        <v>252</v>
      </c>
      <c r="K136" s="57">
        <v>1</v>
      </c>
      <c r="L136" s="58">
        <v>0.22</v>
      </c>
      <c r="M136" s="62">
        <v>0.45</v>
      </c>
      <c r="N136" s="41">
        <f t="shared" si="10"/>
        <v>66.88</v>
      </c>
      <c r="O136" s="42">
        <f t="shared" si="11"/>
        <v>91.123999999999995</v>
      </c>
    </row>
    <row r="137" spans="1:64" x14ac:dyDescent="0.25">
      <c r="A137" s="24" t="s">
        <v>16</v>
      </c>
      <c r="B137" s="15" t="s">
        <v>119</v>
      </c>
      <c r="C137" s="17" t="s">
        <v>122</v>
      </c>
      <c r="D137" s="31">
        <v>598</v>
      </c>
      <c r="E137" s="47" t="s">
        <v>173</v>
      </c>
      <c r="F137" s="7">
        <v>20</v>
      </c>
      <c r="G137" s="51">
        <v>0.3795</v>
      </c>
      <c r="H137" s="67">
        <v>0.45</v>
      </c>
      <c r="I137" s="33">
        <f t="shared" si="9"/>
        <v>226.941</v>
      </c>
      <c r="J137" s="48" t="s">
        <v>252</v>
      </c>
      <c r="K137" s="57">
        <v>1</v>
      </c>
      <c r="L137" s="58">
        <v>0.22</v>
      </c>
      <c r="M137" s="62">
        <v>0.45</v>
      </c>
      <c r="N137" s="33">
        <f t="shared" si="10"/>
        <v>131.56</v>
      </c>
      <c r="O137" s="4">
        <f t="shared" si="11"/>
        <v>179.25049999999999</v>
      </c>
    </row>
    <row r="138" spans="1:64" x14ac:dyDescent="0.25">
      <c r="A138" s="24" t="s">
        <v>43</v>
      </c>
      <c r="B138" s="15" t="s">
        <v>119</v>
      </c>
      <c r="C138" s="17" t="s">
        <v>122</v>
      </c>
      <c r="D138" s="31">
        <v>224</v>
      </c>
      <c r="E138" s="47" t="s">
        <v>173</v>
      </c>
      <c r="F138" s="7">
        <v>20</v>
      </c>
      <c r="G138" s="51">
        <v>0.3795</v>
      </c>
      <c r="H138" s="67">
        <v>0.45</v>
      </c>
      <c r="I138" s="33">
        <f t="shared" si="9"/>
        <v>85.007999999999996</v>
      </c>
      <c r="J138" s="48" t="s">
        <v>252</v>
      </c>
      <c r="K138" s="57">
        <v>1</v>
      </c>
      <c r="L138" s="58">
        <v>0.22</v>
      </c>
      <c r="M138" s="62">
        <v>0.45</v>
      </c>
      <c r="N138" s="33">
        <f t="shared" si="10"/>
        <v>49.28</v>
      </c>
      <c r="O138" s="4">
        <f t="shared" si="11"/>
        <v>67.144000000000005</v>
      </c>
    </row>
    <row r="139" spans="1:64" x14ac:dyDescent="0.25">
      <c r="A139" s="24" t="s">
        <v>63</v>
      </c>
      <c r="B139" s="15" t="s">
        <v>119</v>
      </c>
      <c r="C139" s="17" t="s">
        <v>122</v>
      </c>
      <c r="D139" s="31">
        <v>168</v>
      </c>
      <c r="E139" s="47" t="s">
        <v>211</v>
      </c>
      <c r="F139" s="7">
        <v>20</v>
      </c>
      <c r="G139" s="51">
        <v>0.3795</v>
      </c>
      <c r="H139" s="67">
        <v>0.45</v>
      </c>
      <c r="I139" s="33">
        <f t="shared" ref="I139:I144" si="12">D139*G139</f>
        <v>63.756</v>
      </c>
      <c r="J139" s="48" t="s">
        <v>288</v>
      </c>
      <c r="K139" s="57">
        <v>1</v>
      </c>
      <c r="L139" s="58">
        <v>0.22</v>
      </c>
      <c r="M139" s="62">
        <v>0.45</v>
      </c>
      <c r="N139" s="33">
        <f t="shared" ref="N139:N144" si="13">D139*L139</f>
        <v>36.96</v>
      </c>
      <c r="O139" s="4">
        <f t="shared" ref="O139:O144" si="14">(N139+I139)/2</f>
        <v>50.358000000000004</v>
      </c>
    </row>
    <row r="140" spans="1:64" x14ac:dyDescent="0.25">
      <c r="A140" s="24" t="s">
        <v>25</v>
      </c>
      <c r="B140" s="15" t="s">
        <v>119</v>
      </c>
      <c r="C140" s="17" t="s">
        <v>122</v>
      </c>
      <c r="D140" s="31">
        <v>352</v>
      </c>
      <c r="E140" s="47" t="s">
        <v>265</v>
      </c>
      <c r="F140" s="7">
        <v>1</v>
      </c>
      <c r="G140" s="51">
        <v>0.18149999999999999</v>
      </c>
      <c r="H140" s="67">
        <v>0.45</v>
      </c>
      <c r="I140" s="33">
        <f t="shared" si="12"/>
        <v>63.887999999999998</v>
      </c>
      <c r="J140" s="48" t="s">
        <v>190</v>
      </c>
      <c r="K140" s="57">
        <v>1</v>
      </c>
      <c r="L140" s="58">
        <v>8.7999999999999995E-2</v>
      </c>
      <c r="M140" s="62">
        <v>0.45</v>
      </c>
      <c r="N140" s="33">
        <f t="shared" si="13"/>
        <v>30.975999999999999</v>
      </c>
      <c r="O140" s="4">
        <f t="shared" si="14"/>
        <v>47.432000000000002</v>
      </c>
    </row>
    <row r="141" spans="1:64" x14ac:dyDescent="0.25">
      <c r="A141" s="24" t="s">
        <v>59</v>
      </c>
      <c r="B141" s="15" t="s">
        <v>119</v>
      </c>
      <c r="C141" s="17" t="s">
        <v>122</v>
      </c>
      <c r="D141" s="31">
        <v>201</v>
      </c>
      <c r="E141" s="47" t="s">
        <v>265</v>
      </c>
      <c r="F141" s="7">
        <v>1</v>
      </c>
      <c r="G141" s="51">
        <v>0.18149999999999999</v>
      </c>
      <c r="H141" s="67">
        <v>0.45</v>
      </c>
      <c r="I141" s="33">
        <f t="shared" si="12"/>
        <v>36.481499999999997</v>
      </c>
      <c r="J141" s="48" t="s">
        <v>190</v>
      </c>
      <c r="K141" s="57">
        <v>1</v>
      </c>
      <c r="L141" s="58">
        <v>8.7999999999999995E-2</v>
      </c>
      <c r="M141" s="62">
        <v>0.45</v>
      </c>
      <c r="N141" s="33">
        <f t="shared" si="13"/>
        <v>17.687999999999999</v>
      </c>
      <c r="O141" s="4">
        <f t="shared" si="14"/>
        <v>27.08475</v>
      </c>
    </row>
    <row r="142" spans="1:64" x14ac:dyDescent="0.25">
      <c r="A142" s="24" t="s">
        <v>52</v>
      </c>
      <c r="B142" s="15" t="s">
        <v>119</v>
      </c>
      <c r="C142" s="17" t="s">
        <v>122</v>
      </c>
      <c r="D142" s="31">
        <f>211+3602</f>
        <v>3813</v>
      </c>
      <c r="E142" s="47" t="s">
        <v>258</v>
      </c>
      <c r="F142" s="7">
        <v>1</v>
      </c>
      <c r="G142" s="51">
        <v>0.18149999999999999</v>
      </c>
      <c r="H142" s="67">
        <v>0.45</v>
      </c>
      <c r="I142" s="33">
        <f t="shared" si="12"/>
        <v>692.05949999999996</v>
      </c>
      <c r="J142" s="48" t="s">
        <v>179</v>
      </c>
      <c r="K142" s="57">
        <v>1</v>
      </c>
      <c r="L142" s="58">
        <v>8.7999999999999995E-2</v>
      </c>
      <c r="M142" s="62">
        <v>0.45</v>
      </c>
      <c r="N142" s="33">
        <f t="shared" si="13"/>
        <v>335.54399999999998</v>
      </c>
      <c r="O142" s="4">
        <f t="shared" si="14"/>
        <v>513.80174999999997</v>
      </c>
    </row>
    <row r="143" spans="1:64" x14ac:dyDescent="0.25">
      <c r="A143" s="24" t="s">
        <v>36</v>
      </c>
      <c r="B143" s="15" t="s">
        <v>119</v>
      </c>
      <c r="C143" s="17" t="s">
        <v>122</v>
      </c>
      <c r="D143" s="31">
        <v>261</v>
      </c>
      <c r="E143" s="47" t="s">
        <v>274</v>
      </c>
      <c r="F143" s="7">
        <v>1</v>
      </c>
      <c r="G143" s="51">
        <v>0.18149999999999999</v>
      </c>
      <c r="H143" s="67">
        <v>0.45</v>
      </c>
      <c r="I143" s="33">
        <f t="shared" si="12"/>
        <v>47.371499999999997</v>
      </c>
      <c r="J143" s="48" t="s">
        <v>197</v>
      </c>
      <c r="K143" s="57">
        <v>1</v>
      </c>
      <c r="L143" s="58">
        <v>8.7999999999999995E-2</v>
      </c>
      <c r="M143" s="62">
        <v>0.45</v>
      </c>
      <c r="N143" s="33">
        <f t="shared" si="13"/>
        <v>22.968</v>
      </c>
      <c r="O143" s="4">
        <f t="shared" si="14"/>
        <v>35.169750000000001</v>
      </c>
    </row>
    <row r="144" spans="1:64" x14ac:dyDescent="0.25">
      <c r="A144" s="24" t="s">
        <v>82</v>
      </c>
      <c r="B144" s="15" t="s">
        <v>119</v>
      </c>
      <c r="C144" s="17" t="s">
        <v>122</v>
      </c>
      <c r="D144" s="31">
        <v>71</v>
      </c>
      <c r="E144" s="47" t="s">
        <v>300</v>
      </c>
      <c r="F144" s="7">
        <v>1</v>
      </c>
      <c r="G144" s="51">
        <v>0.18149999999999999</v>
      </c>
      <c r="H144" s="67">
        <v>0.45</v>
      </c>
      <c r="I144" s="33">
        <f t="shared" si="12"/>
        <v>12.8865</v>
      </c>
      <c r="J144" s="48" t="s">
        <v>223</v>
      </c>
      <c r="K144" s="57">
        <v>1</v>
      </c>
      <c r="L144" s="58">
        <v>8.7999999999999995E-2</v>
      </c>
      <c r="M144" s="62">
        <v>0.45</v>
      </c>
      <c r="N144" s="33">
        <f t="shared" si="13"/>
        <v>6.2479999999999993</v>
      </c>
      <c r="O144" s="4">
        <f t="shared" si="14"/>
        <v>9.5672499999999996</v>
      </c>
    </row>
    <row r="145" spans="1:64" s="3" customFormat="1" ht="15.75" thickBot="1" x14ac:dyDescent="0.3">
      <c r="A145" s="25" t="s">
        <v>1</v>
      </c>
      <c r="B145" s="16"/>
      <c r="C145" s="21"/>
      <c r="D145" s="5"/>
      <c r="E145" s="5"/>
      <c r="F145" s="5"/>
      <c r="G145" s="52"/>
      <c r="H145" s="11"/>
      <c r="I145" s="9"/>
      <c r="J145" s="35"/>
      <c r="K145" s="59"/>
      <c r="L145" s="60"/>
      <c r="M145" s="61"/>
      <c r="N145" s="9"/>
      <c r="O145" s="6">
        <f>SUM(O11:O144)</f>
        <v>533116.63191699982</v>
      </c>
      <c r="P145" s="65"/>
      <c r="Q145" s="65"/>
      <c r="R145" s="65"/>
      <c r="S145" s="65"/>
      <c r="T145" s="65"/>
      <c r="U145" s="65"/>
      <c r="V145" s="65"/>
      <c r="W145" s="65"/>
      <c r="X145" s="65"/>
      <c r="Y145" s="65"/>
      <c r="Z145" s="65"/>
      <c r="AA145" s="65"/>
      <c r="AB145" s="65"/>
      <c r="AC145" s="65"/>
      <c r="AD145" s="65"/>
      <c r="AE145" s="65"/>
      <c r="AF145" s="65"/>
      <c r="AG145" s="65"/>
      <c r="AH145" s="65"/>
      <c r="AI145" s="65"/>
      <c r="AJ145" s="65"/>
      <c r="AK145" s="65"/>
      <c r="AL145" s="65"/>
      <c r="AM145" s="65"/>
      <c r="AN145" s="65"/>
      <c r="AO145" s="65"/>
      <c r="AP145" s="65"/>
      <c r="AQ145" s="65"/>
      <c r="AR145" s="65"/>
      <c r="AS145" s="65"/>
      <c r="AT145" s="65"/>
      <c r="AU145" s="65"/>
      <c r="AV145" s="65"/>
      <c r="AW145" s="65"/>
      <c r="AX145" s="65"/>
      <c r="AY145" s="65"/>
      <c r="AZ145" s="65"/>
      <c r="BA145" s="65"/>
      <c r="BB145" s="65"/>
      <c r="BC145" s="65"/>
      <c r="BD145" s="65"/>
      <c r="BE145" s="65"/>
      <c r="BF145" s="65"/>
      <c r="BG145" s="65"/>
      <c r="BH145" s="65"/>
      <c r="BI145" s="65"/>
      <c r="BJ145" s="65"/>
      <c r="BK145" s="65"/>
      <c r="BL145" s="65"/>
    </row>
    <row r="150" spans="1:64" x14ac:dyDescent="0.25">
      <c r="J150" s="71"/>
      <c r="K150" s="72"/>
      <c r="L150" s="73"/>
    </row>
    <row r="152" spans="1:64" x14ac:dyDescent="0.25">
      <c r="P152" s="70"/>
    </row>
    <row r="153" spans="1:64" x14ac:dyDescent="0.25">
      <c r="P153" s="70"/>
    </row>
    <row r="154" spans="1:64" x14ac:dyDescent="0.25">
      <c r="H154" s="74"/>
    </row>
  </sheetData>
  <mergeCells count="6">
    <mergeCell ref="A5:D5"/>
    <mergeCell ref="A2:D2"/>
    <mergeCell ref="A4:D4"/>
    <mergeCell ref="A3:D3"/>
    <mergeCell ref="J9:M9"/>
    <mergeCell ref="E9:H9"/>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628EC-F932-4853-BE5F-7FDCD07BD343}">
  <dimension ref="A1:C24"/>
  <sheetViews>
    <sheetView zoomScale="80" zoomScaleNormal="80" workbookViewId="0">
      <selection activeCell="B5" sqref="B5"/>
    </sheetView>
  </sheetViews>
  <sheetFormatPr defaultRowHeight="15" x14ac:dyDescent="0.25"/>
  <cols>
    <col min="1" max="1" width="9.85546875" bestFit="1" customWidth="1"/>
    <col min="2" max="2" width="45.7109375" bestFit="1" customWidth="1"/>
  </cols>
  <sheetData>
    <row r="1" spans="1:3" x14ac:dyDescent="0.25">
      <c r="A1" s="75">
        <v>7642961</v>
      </c>
      <c r="B1" s="76" t="s">
        <v>30</v>
      </c>
      <c r="C1" s="75" t="e">
        <f>VLOOKUP(A1,[1]Blad1!$A$1:$C$65536,3,0)</f>
        <v>#N/A</v>
      </c>
    </row>
    <row r="2" spans="1:3" x14ac:dyDescent="0.25">
      <c r="A2" s="75">
        <v>7642959</v>
      </c>
      <c r="B2" s="76" t="s">
        <v>209</v>
      </c>
      <c r="C2" s="75" t="e">
        <f>VLOOKUP(A2,[1]Blad1!$A$1:$C$65536,3,0)</f>
        <v>#N/A</v>
      </c>
    </row>
    <row r="3" spans="1:3" x14ac:dyDescent="0.25">
      <c r="A3" s="75">
        <v>160126</v>
      </c>
      <c r="B3" s="76" t="s">
        <v>210</v>
      </c>
      <c r="C3" s="75">
        <f>VLOOKUP(A3,[1]Blad1!$A$1:$C$65536,3,0)</f>
        <v>6.5152049999999999</v>
      </c>
    </row>
    <row r="4" spans="1:3" x14ac:dyDescent="0.25">
      <c r="A4" s="75">
        <v>3064751</v>
      </c>
      <c r="B4" s="76" t="s">
        <v>14</v>
      </c>
      <c r="C4" s="75">
        <f>VLOOKUP(A4,[1]Blad1!$A$1:$C$65536,3,0)</f>
        <v>3.6987190000000005</v>
      </c>
    </row>
    <row r="5" spans="1:3" x14ac:dyDescent="0.25">
      <c r="A5" s="75">
        <v>3064751</v>
      </c>
      <c r="B5" s="76" t="s">
        <v>14</v>
      </c>
      <c r="C5" s="75">
        <f>VLOOKUP(A5,[1]Blad1!$A$1:$C$65536,3,0)</f>
        <v>3.6987190000000005</v>
      </c>
    </row>
    <row r="6" spans="1:3" x14ac:dyDescent="0.25">
      <c r="A6" s="75">
        <v>1946072</v>
      </c>
      <c r="B6" s="76" t="s">
        <v>182</v>
      </c>
      <c r="C6" s="75">
        <f>VLOOKUP(A6,[1]Blad1!$A$1:$C$65536,3,0)</f>
        <v>4.2146100000000004</v>
      </c>
    </row>
    <row r="7" spans="1:3" x14ac:dyDescent="0.25">
      <c r="A7" s="75">
        <v>4528523</v>
      </c>
      <c r="B7" s="76" t="s">
        <v>167</v>
      </c>
      <c r="C7" s="75">
        <f>VLOOKUP(A7,[1]Blad1!$A$1:$C$65536,3,0)</f>
        <v>4.6747290000000001</v>
      </c>
    </row>
    <row r="8" spans="1:3" x14ac:dyDescent="0.25">
      <c r="A8" s="75">
        <v>11175383</v>
      </c>
      <c r="B8" s="76" t="s">
        <v>56</v>
      </c>
      <c r="C8" s="75">
        <f>VLOOKUP(A8,[1]Blad1!$A$1:$C$65536,3,0)</f>
        <v>3.8381490000000005</v>
      </c>
    </row>
    <row r="9" spans="1:3" x14ac:dyDescent="0.25">
      <c r="A9" s="75">
        <v>11175383</v>
      </c>
      <c r="B9" s="76" t="s">
        <v>56</v>
      </c>
      <c r="C9" s="75">
        <f>VLOOKUP(A9,[1]Blad1!$A$1:$C$65536,3,0)</f>
        <v>3.8381490000000005</v>
      </c>
    </row>
    <row r="10" spans="1:3" x14ac:dyDescent="0.25">
      <c r="A10" s="75">
        <v>11175383</v>
      </c>
      <c r="B10" s="76" t="s">
        <v>56</v>
      </c>
      <c r="C10" s="75">
        <f>VLOOKUP(A10,[1]Blad1!$A$1:$C$65536,3,0)</f>
        <v>3.8381490000000005</v>
      </c>
    </row>
    <row r="11" spans="1:3" x14ac:dyDescent="0.25">
      <c r="A11" s="75">
        <v>11175383</v>
      </c>
      <c r="B11" s="76" t="s">
        <v>56</v>
      </c>
      <c r="C11" s="75">
        <f>VLOOKUP(A11,[1]Blad1!$A$1:$C$65536,3,0)</f>
        <v>3.8381490000000005</v>
      </c>
    </row>
    <row r="12" spans="1:3" x14ac:dyDescent="0.25">
      <c r="A12" s="75">
        <v>6521589</v>
      </c>
      <c r="B12" s="76" t="s">
        <v>168</v>
      </c>
      <c r="C12" s="75">
        <f>VLOOKUP(A12,[1]Blad1!$A$1:$C$65536,3,0)</f>
        <v>7.6902410000000012</v>
      </c>
    </row>
    <row r="13" spans="1:3" x14ac:dyDescent="0.25">
      <c r="A13" s="75">
        <v>2814836</v>
      </c>
      <c r="B13" s="75" t="s">
        <v>269</v>
      </c>
      <c r="C13" s="75">
        <f>VLOOKUP(A13,[1]Blad1!$A$1:$C$65536,3,0)</f>
        <v>3.9218070000000007</v>
      </c>
    </row>
    <row r="14" spans="1:3" x14ac:dyDescent="0.25">
      <c r="A14" s="75">
        <v>5448682</v>
      </c>
      <c r="B14" s="75" t="s">
        <v>286</v>
      </c>
      <c r="C14" s="75">
        <f>VLOOKUP(A14,[1]Blad1!$A$1:$C$65536,3,0)</f>
        <v>10.771644000000002</v>
      </c>
    </row>
    <row r="15" spans="1:3" x14ac:dyDescent="0.25">
      <c r="A15" s="75">
        <v>233653</v>
      </c>
      <c r="B15" s="75" t="s">
        <v>287</v>
      </c>
      <c r="C15" s="75">
        <f>VLOOKUP(A15,[1]Blad1!$A$1:$C$65536,3,0)</f>
        <v>5.5113090000000007</v>
      </c>
    </row>
    <row r="16" spans="1:3" x14ac:dyDescent="0.25">
      <c r="A16" s="75"/>
      <c r="B16" s="77" t="s">
        <v>14</v>
      </c>
      <c r="C16" s="75" t="e">
        <f>VLOOKUP(A16,[1]Blad1!$A$1:$C$65536,3,0)</f>
        <v>#N/A</v>
      </c>
    </row>
    <row r="17" spans="1:3" x14ac:dyDescent="0.25">
      <c r="A17" s="75"/>
      <c r="B17" s="77" t="s">
        <v>14</v>
      </c>
      <c r="C17" s="75" t="e">
        <f>VLOOKUP(A17,[1]Blad1!$A$1:$C$65536,3,0)</f>
        <v>#N/A</v>
      </c>
    </row>
    <row r="18" spans="1:3" x14ac:dyDescent="0.25">
      <c r="A18" s="75"/>
      <c r="B18" s="77" t="s">
        <v>182</v>
      </c>
      <c r="C18" s="75" t="e">
        <f>VLOOKUP(A18,[1]Blad1!$A$1:$C$65536,3,0)</f>
        <v>#N/A</v>
      </c>
    </row>
    <row r="19" spans="1:3" x14ac:dyDescent="0.25">
      <c r="A19" s="75"/>
      <c r="B19" s="77" t="s">
        <v>167</v>
      </c>
      <c r="C19" s="75" t="e">
        <f>VLOOKUP(A19,[1]Blad1!$A$1:$C$65536,3,0)</f>
        <v>#N/A</v>
      </c>
    </row>
    <row r="20" spans="1:3" x14ac:dyDescent="0.25">
      <c r="A20" s="75"/>
      <c r="B20" s="77" t="s">
        <v>56</v>
      </c>
      <c r="C20" s="75" t="e">
        <f>VLOOKUP(A20,[1]Blad1!$A$1:$C$65536,3,0)</f>
        <v>#N/A</v>
      </c>
    </row>
    <row r="21" spans="1:3" x14ac:dyDescent="0.25">
      <c r="A21" s="75"/>
      <c r="B21" s="77" t="s">
        <v>56</v>
      </c>
      <c r="C21" s="75" t="e">
        <f>VLOOKUP(A21,[1]Blad1!$A$1:$C$65536,3,0)</f>
        <v>#N/A</v>
      </c>
    </row>
    <row r="22" spans="1:3" x14ac:dyDescent="0.25">
      <c r="A22" s="75"/>
      <c r="B22" s="77" t="s">
        <v>56</v>
      </c>
      <c r="C22" s="75" t="e">
        <f>VLOOKUP(A22,[1]Blad1!$A$1:$C$65536,3,0)</f>
        <v>#N/A</v>
      </c>
    </row>
    <row r="23" spans="1:3" x14ac:dyDescent="0.25">
      <c r="A23" s="75"/>
      <c r="B23" s="77" t="s">
        <v>56</v>
      </c>
      <c r="C23" s="75" t="e">
        <f>VLOOKUP(A23,[1]Blad1!$A$1:$C$65536,3,0)</f>
        <v>#N/A</v>
      </c>
    </row>
    <row r="24" spans="1:3" x14ac:dyDescent="0.25">
      <c r="A24" s="75"/>
      <c r="B24" s="77" t="s">
        <v>168</v>
      </c>
      <c r="C24" s="75" t="e">
        <f>VLOOKUP(A24,[1]Blad1!$A$1:$C$65536,3,0)</f>
        <v>#N/A</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E6181D5DD7BD409E9ABC36301343C4" ma:contentTypeVersion="16" ma:contentTypeDescription="Create a new document." ma:contentTypeScope="" ma:versionID="0def7b94bcc44e5bc24b4d4bc42892d2">
  <xsd:schema xmlns:xsd="http://www.w3.org/2001/XMLSchema" xmlns:xs="http://www.w3.org/2001/XMLSchema" xmlns:p="http://schemas.microsoft.com/office/2006/metadata/properties" xmlns:ns2="1553cb72-c4cf-4dad-9a04-fa8d55d70629" xmlns:ns3="3a3aca9c-e23e-4218-ba3a-2e0fb28352ac" xmlns:ns4="9043eea9-c6a2-41bd-a216-33d45f9f09e1" targetNamespace="http://schemas.microsoft.com/office/2006/metadata/properties" ma:root="true" ma:fieldsID="b46cd795b5893183b65527a5ecddfbd4" ns2:_="" ns3:_="" ns4:_="">
    <xsd:import namespace="1553cb72-c4cf-4dad-9a04-fa8d55d70629"/>
    <xsd:import namespace="3a3aca9c-e23e-4218-ba3a-2e0fb28352ac"/>
    <xsd:import namespace="9043eea9-c6a2-41bd-a216-33d45f9f09e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AutoKeyPoints" minOccurs="0"/>
                <xsd:element ref="ns3:MediaServiceKeyPoint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cb72-c4cf-4dad-9a04-fa8d55d7062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aca9c-e23e-4218-ba3a-2e0fb28352a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4900684-5160-4c4d-8029-43da39098b3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043eea9-c6a2-41bd-a216-33d45f9f09e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bcf6036-807c-4083-b18f-45df9537b8c3}" ma:internalName="TaxCatchAll" ma:showField="CatchAllData" ma:web="1553cb72-c4cf-4dad-9a04-fa8d55d706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3aca9c-e23e-4218-ba3a-2e0fb28352ac">
      <Terms xmlns="http://schemas.microsoft.com/office/infopath/2007/PartnerControls"/>
    </lcf76f155ced4ddcb4097134ff3c332f>
    <TaxCatchAll xmlns="9043eea9-c6a2-41bd-a216-33d45f9f09e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A6226B-225B-45C9-9CE6-05933D9ACF14}"/>
</file>

<file path=customXml/itemProps2.xml><?xml version="1.0" encoding="utf-8"?>
<ds:datastoreItem xmlns:ds="http://schemas.openxmlformats.org/officeDocument/2006/customXml" ds:itemID="{4DFB7AA6-65D7-43B4-B7CE-427EBEF503BA}">
  <ds:schemaRefs>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5A54E2FB-B2E1-4053-9340-4D2506CF72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Kernassortiment</vt:lpstr>
      <vt:lpstr>Blad1</vt:lpstr>
    </vt:vector>
  </TitlesOfParts>
  <Company>O2G2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Slock;Ruben</dc:creator>
  <cp:lastModifiedBy>Stefanie Gryson</cp:lastModifiedBy>
  <cp:lastPrinted>2022-10-31T09:23:03Z</cp:lastPrinted>
  <dcterms:created xsi:type="dcterms:W3CDTF">2018-07-12T12:09:26Z</dcterms:created>
  <dcterms:modified xsi:type="dcterms:W3CDTF">2022-11-07T08:53:53Z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0x010100CDE6181D5DD7BD409E9ABC36301343C4</vt:lpwstr>
  </property>
</Properties>
</file>